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Nerudova 701-18 - Udržova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'Nerudova 701-18 - Udržova...'!$C$141:$K$532</definedName>
    <definedName name="_xlnm.Print_Area" localSheetId="1">'Nerudova 701-18 - Udržova...'!$C$4:$J$76,'Nerudova 701-18 - Udržova...'!$C$82:$J$123,'Nerudova 701-18 - Udržova...'!$C$129:$J$532</definedName>
    <definedName name="_xlnm.Print_Titles" localSheetId="1">'Nerudova 701-18 - Udržova...'!$141:$141</definedName>
    <definedName name="_xlnm.Print_Area" localSheetId="2">'Seznam figur'!$C$4:$G$82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532"/>
  <c r="BH532"/>
  <c r="BG532"/>
  <c r="BE532"/>
  <c r="BK532"/>
  <c r="J532"/>
  <c r="BF532"/>
  <c r="BI531"/>
  <c r="BH531"/>
  <c r="BG531"/>
  <c r="BE531"/>
  <c r="BK531"/>
  <c r="J531"/>
  <c r="BF531"/>
  <c r="BI530"/>
  <c r="BH530"/>
  <c r="BG530"/>
  <c r="BE530"/>
  <c r="BK530"/>
  <c r="J530"/>
  <c r="BF530"/>
  <c r="BI529"/>
  <c r="BH529"/>
  <c r="BG529"/>
  <c r="BE529"/>
  <c r="BK529"/>
  <c r="J529"/>
  <c r="BF529"/>
  <c r="BI528"/>
  <c r="BH528"/>
  <c r="BG528"/>
  <c r="BE528"/>
  <c r="BK528"/>
  <c r="J528"/>
  <c r="BF528"/>
  <c r="BI526"/>
  <c r="BH526"/>
  <c r="BG526"/>
  <c r="BE526"/>
  <c r="T526"/>
  <c r="T525"/>
  <c r="R526"/>
  <c r="R525"/>
  <c r="P526"/>
  <c r="P525"/>
  <c r="BI524"/>
  <c r="BH524"/>
  <c r="BG524"/>
  <c r="BE524"/>
  <c r="T524"/>
  <c r="T523"/>
  <c r="T522"/>
  <c r="R524"/>
  <c r="R523"/>
  <c r="R522"/>
  <c r="P524"/>
  <c r="P523"/>
  <c r="P522"/>
  <c r="BI517"/>
  <c r="BH517"/>
  <c r="BG517"/>
  <c r="BE517"/>
  <c r="T517"/>
  <c r="R517"/>
  <c r="P517"/>
  <c r="BI512"/>
  <c r="BH512"/>
  <c r="BG512"/>
  <c r="BE512"/>
  <c r="T512"/>
  <c r="R512"/>
  <c r="P512"/>
  <c r="BI505"/>
  <c r="BH505"/>
  <c r="BG505"/>
  <c r="BE505"/>
  <c r="T505"/>
  <c r="R505"/>
  <c r="P505"/>
  <c r="BI500"/>
  <c r="BH500"/>
  <c r="BG500"/>
  <c r="BE500"/>
  <c r="T500"/>
  <c r="R500"/>
  <c r="P500"/>
  <c r="BI495"/>
  <c r="BH495"/>
  <c r="BG495"/>
  <c r="BE495"/>
  <c r="T495"/>
  <c r="R495"/>
  <c r="P495"/>
  <c r="BI492"/>
  <c r="BH492"/>
  <c r="BG492"/>
  <c r="BE492"/>
  <c r="T492"/>
  <c r="R492"/>
  <c r="P492"/>
  <c r="BI487"/>
  <c r="BH487"/>
  <c r="BG487"/>
  <c r="BE487"/>
  <c r="T487"/>
  <c r="R487"/>
  <c r="P487"/>
  <c r="BI485"/>
  <c r="BH485"/>
  <c r="BG485"/>
  <c r="BE485"/>
  <c r="T485"/>
  <c r="R485"/>
  <c r="P485"/>
  <c r="BI483"/>
  <c r="BH483"/>
  <c r="BG483"/>
  <c r="BE483"/>
  <c r="T483"/>
  <c r="R483"/>
  <c r="P483"/>
  <c r="BI477"/>
  <c r="BH477"/>
  <c r="BG477"/>
  <c r="BE477"/>
  <c r="T477"/>
  <c r="R477"/>
  <c r="P477"/>
  <c r="BI475"/>
  <c r="BH475"/>
  <c r="BG475"/>
  <c r="BE475"/>
  <c r="T475"/>
  <c r="R475"/>
  <c r="P475"/>
  <c r="BI471"/>
  <c r="BH471"/>
  <c r="BG471"/>
  <c r="BE471"/>
  <c r="T471"/>
  <c r="R471"/>
  <c r="P471"/>
  <c r="BI469"/>
  <c r="BH469"/>
  <c r="BG469"/>
  <c r="BE469"/>
  <c r="T469"/>
  <c r="R469"/>
  <c r="P469"/>
  <c r="BI467"/>
  <c r="BH467"/>
  <c r="BG467"/>
  <c r="BE467"/>
  <c r="T467"/>
  <c r="R467"/>
  <c r="P467"/>
  <c r="BI463"/>
  <c r="BH463"/>
  <c r="BG463"/>
  <c r="BE463"/>
  <c r="T463"/>
  <c r="R463"/>
  <c r="P463"/>
  <c r="BI461"/>
  <c r="BH461"/>
  <c r="BG461"/>
  <c r="BE461"/>
  <c r="T461"/>
  <c r="R461"/>
  <c r="P461"/>
  <c r="BI459"/>
  <c r="BH459"/>
  <c r="BG459"/>
  <c r="BE459"/>
  <c r="T459"/>
  <c r="R459"/>
  <c r="P459"/>
  <c r="BI455"/>
  <c r="BH455"/>
  <c r="BG455"/>
  <c r="BE455"/>
  <c r="T455"/>
  <c r="R455"/>
  <c r="P455"/>
  <c r="BI451"/>
  <c r="BH451"/>
  <c r="BG451"/>
  <c r="BE451"/>
  <c r="T451"/>
  <c r="R451"/>
  <c r="P451"/>
  <c r="BI448"/>
  <c r="BH448"/>
  <c r="BG448"/>
  <c r="BE448"/>
  <c r="T448"/>
  <c r="R448"/>
  <c r="P448"/>
  <c r="BI442"/>
  <c r="BH442"/>
  <c r="BG442"/>
  <c r="BE442"/>
  <c r="T442"/>
  <c r="R442"/>
  <c r="P442"/>
  <c r="BI439"/>
  <c r="BH439"/>
  <c r="BG439"/>
  <c r="BE439"/>
  <c r="T439"/>
  <c r="R439"/>
  <c r="P439"/>
  <c r="BI434"/>
  <c r="BH434"/>
  <c r="BG434"/>
  <c r="BE434"/>
  <c r="T434"/>
  <c r="R434"/>
  <c r="P434"/>
  <c r="BI430"/>
  <c r="BH430"/>
  <c r="BG430"/>
  <c r="BE430"/>
  <c r="T430"/>
  <c r="R430"/>
  <c r="P430"/>
  <c r="BI428"/>
  <c r="BH428"/>
  <c r="BG428"/>
  <c r="BE428"/>
  <c r="T428"/>
  <c r="R428"/>
  <c r="P428"/>
  <c r="BI424"/>
  <c r="BH424"/>
  <c r="BG424"/>
  <c r="BE424"/>
  <c r="T424"/>
  <c r="R424"/>
  <c r="P424"/>
  <c r="BI422"/>
  <c r="BH422"/>
  <c r="BG422"/>
  <c r="BE422"/>
  <c r="T422"/>
  <c r="R422"/>
  <c r="P422"/>
  <c r="BI420"/>
  <c r="BH420"/>
  <c r="BG420"/>
  <c r="BE420"/>
  <c r="T420"/>
  <c r="R420"/>
  <c r="P420"/>
  <c r="BI415"/>
  <c r="BH415"/>
  <c r="BG415"/>
  <c r="BE415"/>
  <c r="T415"/>
  <c r="T414"/>
  <c r="R415"/>
  <c r="R414"/>
  <c r="P415"/>
  <c r="P414"/>
  <c r="BI413"/>
  <c r="BH413"/>
  <c r="BG413"/>
  <c r="BE413"/>
  <c r="T413"/>
  <c r="R413"/>
  <c r="P413"/>
  <c r="BI408"/>
  <c r="BH408"/>
  <c r="BG408"/>
  <c r="BE408"/>
  <c r="T408"/>
  <c r="R408"/>
  <c r="P408"/>
  <c r="BI405"/>
  <c r="BH405"/>
  <c r="BG405"/>
  <c r="BE405"/>
  <c r="T405"/>
  <c r="R405"/>
  <c r="P405"/>
  <c r="BI403"/>
  <c r="BH403"/>
  <c r="BG403"/>
  <c r="BE403"/>
  <c r="T403"/>
  <c r="R403"/>
  <c r="P403"/>
  <c r="BI400"/>
  <c r="BH400"/>
  <c r="BG400"/>
  <c r="BE400"/>
  <c r="T400"/>
  <c r="R400"/>
  <c r="P400"/>
  <c r="BI398"/>
  <c r="BH398"/>
  <c r="BG398"/>
  <c r="BE398"/>
  <c r="T398"/>
  <c r="R398"/>
  <c r="P398"/>
  <c r="BI396"/>
  <c r="BH396"/>
  <c r="BG396"/>
  <c r="BE396"/>
  <c r="T396"/>
  <c r="R396"/>
  <c r="P396"/>
  <c r="BI394"/>
  <c r="BH394"/>
  <c r="BG394"/>
  <c r="BE394"/>
  <c r="T394"/>
  <c r="R394"/>
  <c r="P394"/>
  <c r="BI392"/>
  <c r="BH392"/>
  <c r="BG392"/>
  <c r="BE392"/>
  <c r="T392"/>
  <c r="R392"/>
  <c r="P392"/>
  <c r="BI390"/>
  <c r="BH390"/>
  <c r="BG390"/>
  <c r="BE390"/>
  <c r="T390"/>
  <c r="R390"/>
  <c r="P390"/>
  <c r="BI388"/>
  <c r="BH388"/>
  <c r="BG388"/>
  <c r="BE388"/>
  <c r="T388"/>
  <c r="R388"/>
  <c r="P388"/>
  <c r="BI384"/>
  <c r="BH384"/>
  <c r="BG384"/>
  <c r="BE384"/>
  <c r="T384"/>
  <c r="R384"/>
  <c r="P384"/>
  <c r="BI380"/>
  <c r="BH380"/>
  <c r="BG380"/>
  <c r="BE380"/>
  <c r="T380"/>
  <c r="R380"/>
  <c r="P380"/>
  <c r="BI376"/>
  <c r="BH376"/>
  <c r="BG376"/>
  <c r="BE376"/>
  <c r="T376"/>
  <c r="R376"/>
  <c r="P376"/>
  <c r="BI372"/>
  <c r="BH372"/>
  <c r="BG372"/>
  <c r="BE372"/>
  <c r="T372"/>
  <c r="R372"/>
  <c r="P372"/>
  <c r="BI370"/>
  <c r="BH370"/>
  <c r="BG370"/>
  <c r="BE370"/>
  <c r="T370"/>
  <c r="R370"/>
  <c r="P370"/>
  <c r="BI368"/>
  <c r="BH368"/>
  <c r="BG368"/>
  <c r="BE368"/>
  <c r="T368"/>
  <c r="R368"/>
  <c r="P368"/>
  <c r="BI364"/>
  <c r="BH364"/>
  <c r="BG364"/>
  <c r="BE364"/>
  <c r="T364"/>
  <c r="R364"/>
  <c r="P364"/>
  <c r="BI360"/>
  <c r="BH360"/>
  <c r="BG360"/>
  <c r="BE360"/>
  <c r="T360"/>
  <c r="R360"/>
  <c r="P360"/>
  <c r="BI358"/>
  <c r="BH358"/>
  <c r="BG358"/>
  <c r="BE358"/>
  <c r="T358"/>
  <c r="R358"/>
  <c r="P358"/>
  <c r="BI353"/>
  <c r="BH353"/>
  <c r="BG353"/>
  <c r="BE353"/>
  <c r="T353"/>
  <c r="T352"/>
  <c r="R353"/>
  <c r="R352"/>
  <c r="P353"/>
  <c r="P352"/>
  <c r="BI351"/>
  <c r="BH351"/>
  <c r="BG351"/>
  <c r="BE351"/>
  <c r="T351"/>
  <c r="R351"/>
  <c r="P351"/>
  <c r="BI349"/>
  <c r="BH349"/>
  <c r="BG349"/>
  <c r="BE349"/>
  <c r="T349"/>
  <c r="R349"/>
  <c r="P349"/>
  <c r="BI347"/>
  <c r="BH347"/>
  <c r="BG347"/>
  <c r="BE347"/>
  <c r="T347"/>
  <c r="R347"/>
  <c r="P347"/>
  <c r="BI345"/>
  <c r="BH345"/>
  <c r="BG345"/>
  <c r="BE345"/>
  <c r="T345"/>
  <c r="R345"/>
  <c r="P345"/>
  <c r="BI339"/>
  <c r="BH339"/>
  <c r="BG339"/>
  <c r="BE339"/>
  <c r="T339"/>
  <c r="R339"/>
  <c r="P339"/>
  <c r="BI337"/>
  <c r="BH337"/>
  <c r="BG337"/>
  <c r="BE337"/>
  <c r="T337"/>
  <c r="R337"/>
  <c r="P337"/>
  <c r="BI333"/>
  <c r="BH333"/>
  <c r="BG333"/>
  <c r="BE333"/>
  <c r="T333"/>
  <c r="R333"/>
  <c r="P333"/>
  <c r="BI331"/>
  <c r="BH331"/>
  <c r="BG331"/>
  <c r="BE331"/>
  <c r="T331"/>
  <c r="R331"/>
  <c r="P331"/>
  <c r="BI329"/>
  <c r="BH329"/>
  <c r="BG329"/>
  <c r="BE329"/>
  <c r="T329"/>
  <c r="R329"/>
  <c r="P329"/>
  <c r="BI327"/>
  <c r="BH327"/>
  <c r="BG327"/>
  <c r="BE327"/>
  <c r="T327"/>
  <c r="R327"/>
  <c r="P327"/>
  <c r="BI322"/>
  <c r="BH322"/>
  <c r="BG322"/>
  <c r="BE322"/>
  <c r="T322"/>
  <c r="R322"/>
  <c r="P322"/>
  <c r="BI320"/>
  <c r="BH320"/>
  <c r="BG320"/>
  <c r="BE320"/>
  <c r="T320"/>
  <c r="R320"/>
  <c r="P320"/>
  <c r="BI318"/>
  <c r="BH318"/>
  <c r="BG318"/>
  <c r="BE318"/>
  <c r="T318"/>
  <c r="R318"/>
  <c r="P318"/>
  <c r="BI316"/>
  <c r="BH316"/>
  <c r="BG316"/>
  <c r="BE316"/>
  <c r="T316"/>
  <c r="R316"/>
  <c r="P316"/>
  <c r="BI314"/>
  <c r="BH314"/>
  <c r="BG314"/>
  <c r="BE314"/>
  <c r="T314"/>
  <c r="R314"/>
  <c r="P314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6"/>
  <c r="BH306"/>
  <c r="BG306"/>
  <c r="BE306"/>
  <c r="T306"/>
  <c r="R306"/>
  <c r="P306"/>
  <c r="BI304"/>
  <c r="BH304"/>
  <c r="BG304"/>
  <c r="BE304"/>
  <c r="T304"/>
  <c r="R304"/>
  <c r="P304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4"/>
  <c r="BH294"/>
  <c r="BG294"/>
  <c r="BE294"/>
  <c r="T294"/>
  <c r="R294"/>
  <c r="P294"/>
  <c r="BI290"/>
  <c r="BH290"/>
  <c r="BG290"/>
  <c r="BE290"/>
  <c r="T290"/>
  <c r="R290"/>
  <c r="P290"/>
  <c r="BI286"/>
  <c r="BH286"/>
  <c r="BG286"/>
  <c r="BE286"/>
  <c r="T286"/>
  <c r="R286"/>
  <c r="P286"/>
  <c r="BI284"/>
  <c r="BH284"/>
  <c r="BG284"/>
  <c r="BE284"/>
  <c r="T284"/>
  <c r="R284"/>
  <c r="P284"/>
  <c r="BI279"/>
  <c r="BH279"/>
  <c r="BG279"/>
  <c r="BE279"/>
  <c r="T279"/>
  <c r="R279"/>
  <c r="P279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7"/>
  <c r="BH267"/>
  <c r="BG267"/>
  <c r="BE267"/>
  <c r="T267"/>
  <c r="R267"/>
  <c r="P267"/>
  <c r="BI264"/>
  <c r="BH264"/>
  <c r="BG264"/>
  <c r="BE264"/>
  <c r="T264"/>
  <c r="R264"/>
  <c r="P264"/>
  <c r="BI260"/>
  <c r="BH260"/>
  <c r="BG260"/>
  <c r="BE260"/>
  <c r="T260"/>
  <c r="R260"/>
  <c r="P260"/>
  <c r="BI256"/>
  <c r="BH256"/>
  <c r="BG256"/>
  <c r="BE256"/>
  <c r="T256"/>
  <c r="R256"/>
  <c r="P256"/>
  <c r="BI253"/>
  <c r="BH253"/>
  <c r="BG253"/>
  <c r="BE253"/>
  <c r="T253"/>
  <c r="R253"/>
  <c r="P253"/>
  <c r="BI250"/>
  <c r="BH250"/>
  <c r="BG250"/>
  <c r="BE250"/>
  <c r="T250"/>
  <c r="T249"/>
  <c r="R250"/>
  <c r="R249"/>
  <c r="P250"/>
  <c r="P249"/>
  <c r="BI243"/>
  <c r="BH243"/>
  <c r="BG243"/>
  <c r="BE243"/>
  <c r="T243"/>
  <c r="T236"/>
  <c r="R243"/>
  <c r="R236"/>
  <c r="P243"/>
  <c r="P236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29"/>
  <c r="BH229"/>
  <c r="BG229"/>
  <c r="BE229"/>
  <c r="T229"/>
  <c r="R229"/>
  <c r="P229"/>
  <c r="BI220"/>
  <c r="BH220"/>
  <c r="BG220"/>
  <c r="BE220"/>
  <c r="T220"/>
  <c r="R220"/>
  <c r="P220"/>
  <c r="BI218"/>
  <c r="BH218"/>
  <c r="BG218"/>
  <c r="BE218"/>
  <c r="T218"/>
  <c r="R218"/>
  <c r="P218"/>
  <c r="BI215"/>
  <c r="BH215"/>
  <c r="BG215"/>
  <c r="BE215"/>
  <c r="T215"/>
  <c r="R215"/>
  <c r="P215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4"/>
  <c r="BH184"/>
  <c r="BG184"/>
  <c r="BE184"/>
  <c r="T184"/>
  <c r="R184"/>
  <c r="P184"/>
  <c r="BI175"/>
  <c r="BH175"/>
  <c r="BG175"/>
  <c r="BE175"/>
  <c r="T175"/>
  <c r="R175"/>
  <c r="P175"/>
  <c r="BI168"/>
  <c r="BH168"/>
  <c r="BG168"/>
  <c r="BE168"/>
  <c r="T168"/>
  <c r="R168"/>
  <c r="P168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7"/>
  <c r="BH147"/>
  <c r="BG147"/>
  <c r="BE147"/>
  <c r="T147"/>
  <c r="R147"/>
  <c r="P147"/>
  <c r="BI145"/>
  <c r="BH145"/>
  <c r="BG145"/>
  <c r="BE145"/>
  <c r="T145"/>
  <c r="R145"/>
  <c r="P145"/>
  <c r="F138"/>
  <c r="F136"/>
  <c r="E134"/>
  <c r="F91"/>
  <c r="F89"/>
  <c r="E87"/>
  <c r="J24"/>
  <c r="E24"/>
  <c r="J139"/>
  <c r="J23"/>
  <c r="J21"/>
  <c r="E21"/>
  <c r="J91"/>
  <c r="J20"/>
  <c r="J18"/>
  <c r="E18"/>
  <c r="F139"/>
  <c r="J17"/>
  <c r="J12"/>
  <c r="J89"/>
  <c r="E7"/>
  <c r="E85"/>
  <c i="1" r="L90"/>
  <c r="AM90"/>
  <c r="AM89"/>
  <c r="L89"/>
  <c r="AM87"/>
  <c r="L87"/>
  <c r="L85"/>
  <c r="L84"/>
  <c i="2" r="J526"/>
  <c r="J524"/>
  <c r="BK517"/>
  <c r="J505"/>
  <c r="J500"/>
  <c r="BK495"/>
  <c r="BK492"/>
  <c r="J487"/>
  <c r="J485"/>
  <c r="BK477"/>
  <c r="BK475"/>
  <c r="J463"/>
  <c r="J455"/>
  <c r="BK451"/>
  <c r="J442"/>
  <c r="J439"/>
  <c r="BK434"/>
  <c r="J430"/>
  <c r="BK428"/>
  <c r="BK424"/>
  <c r="J415"/>
  <c r="BK413"/>
  <c r="BK408"/>
  <c r="J405"/>
  <c r="BK403"/>
  <c r="J400"/>
  <c r="BK398"/>
  <c r="J396"/>
  <c r="BK390"/>
  <c r="BK380"/>
  <c r="BK376"/>
  <c r="BK368"/>
  <c r="J364"/>
  <c r="BK360"/>
  <c r="BK358"/>
  <c r="J345"/>
  <c r="BK333"/>
  <c r="BK331"/>
  <c r="BK322"/>
  <c r="BK320"/>
  <c r="J310"/>
  <c r="BK308"/>
  <c r="J306"/>
  <c r="BK302"/>
  <c r="J300"/>
  <c r="BK296"/>
  <c r="J290"/>
  <c r="BK286"/>
  <c r="J284"/>
  <c r="J275"/>
  <c r="J267"/>
  <c r="BK264"/>
  <c r="J260"/>
  <c r="J256"/>
  <c r="BK253"/>
  <c r="J250"/>
  <c r="J243"/>
  <c r="BK239"/>
  <c r="BK238"/>
  <c r="BK237"/>
  <c r="BK229"/>
  <c r="BK215"/>
  <c r="J208"/>
  <c r="J192"/>
  <c r="BK184"/>
  <c r="J175"/>
  <c r="J168"/>
  <c r="BK164"/>
  <c r="J162"/>
  <c r="BK158"/>
  <c r="J156"/>
  <c r="BK154"/>
  <c r="BK151"/>
  <c r="BK147"/>
  <c r="BK145"/>
  <c r="J483"/>
  <c r="BK471"/>
  <c r="BK469"/>
  <c r="J467"/>
  <c r="BK463"/>
  <c r="J461"/>
  <c r="J459"/>
  <c r="BK448"/>
  <c r="BK442"/>
  <c r="BK439"/>
  <c r="J434"/>
  <c r="J424"/>
  <c r="BK422"/>
  <c r="J420"/>
  <c r="J413"/>
  <c r="J408"/>
  <c r="BK394"/>
  <c r="J392"/>
  <c r="BK388"/>
  <c r="J384"/>
  <c r="J376"/>
  <c r="BK372"/>
  <c r="J370"/>
  <c r="BK353"/>
  <c r="J351"/>
  <c r="BK349"/>
  <c r="BK347"/>
  <c r="BK345"/>
  <c r="J337"/>
  <c r="J333"/>
  <c r="J331"/>
  <c r="J329"/>
  <c r="BK327"/>
  <c r="J320"/>
  <c r="J318"/>
  <c r="BK316"/>
  <c r="BK314"/>
  <c r="J312"/>
  <c r="BK310"/>
  <c r="J308"/>
  <c r="BK306"/>
  <c r="BK304"/>
  <c r="J302"/>
  <c r="BK300"/>
  <c r="BK298"/>
  <c r="J296"/>
  <c r="J294"/>
  <c r="BK290"/>
  <c r="J286"/>
  <c r="BK284"/>
  <c r="J279"/>
  <c r="BK273"/>
  <c r="J271"/>
  <c r="BK267"/>
  <c r="J264"/>
  <c r="BK256"/>
  <c r="BK250"/>
  <c r="J239"/>
  <c r="J238"/>
  <c r="J229"/>
  <c r="BK220"/>
  <c r="BK218"/>
  <c r="BK208"/>
  <c r="J206"/>
  <c r="BK204"/>
  <c r="BK194"/>
  <c r="J190"/>
  <c r="J184"/>
  <c r="BK168"/>
  <c r="J164"/>
  <c r="BK162"/>
  <c r="BK160"/>
  <c r="J158"/>
  <c r="J154"/>
  <c i="1" r="AS94"/>
  <c i="2" r="BK524"/>
  <c r="BK512"/>
  <c r="BK526"/>
  <c r="J517"/>
  <c r="J512"/>
  <c r="BK505"/>
  <c r="BK500"/>
  <c r="J495"/>
  <c r="J492"/>
  <c r="BK487"/>
  <c r="BK485"/>
  <c r="BK483"/>
  <c r="J477"/>
  <c r="J475"/>
  <c r="J471"/>
  <c r="J469"/>
  <c r="BK467"/>
  <c r="BK461"/>
  <c r="BK459"/>
  <c r="BK455"/>
  <c r="J451"/>
  <c r="J448"/>
  <c r="BK430"/>
  <c r="J428"/>
  <c r="J422"/>
  <c r="BK420"/>
  <c r="BK415"/>
  <c r="BK405"/>
  <c r="J403"/>
  <c r="BK400"/>
  <c r="J398"/>
  <c r="BK396"/>
  <c r="J394"/>
  <c r="BK392"/>
  <c r="J390"/>
  <c r="J388"/>
  <c r="BK384"/>
  <c r="J380"/>
  <c r="J372"/>
  <c r="BK370"/>
  <c r="J368"/>
  <c r="BK364"/>
  <c r="J360"/>
  <c r="J358"/>
  <c r="J353"/>
  <c r="BK351"/>
  <c r="J349"/>
  <c r="J347"/>
  <c r="BK339"/>
  <c r="J339"/>
  <c r="BK337"/>
  <c r="BK329"/>
  <c r="J327"/>
  <c r="J322"/>
  <c r="BK318"/>
  <c r="J316"/>
  <c r="J314"/>
  <c r="BK312"/>
  <c r="J304"/>
  <c r="J298"/>
  <c r="BK294"/>
  <c r="BK279"/>
  <c r="BK275"/>
  <c r="J273"/>
  <c r="BK271"/>
  <c r="BK260"/>
  <c r="J253"/>
  <c r="BK243"/>
  <c r="J237"/>
  <c r="J220"/>
  <c r="J218"/>
  <c r="J215"/>
  <c r="BK206"/>
  <c r="J204"/>
  <c r="J194"/>
  <c r="BK192"/>
  <c r="BK190"/>
  <c r="BK175"/>
  <c r="J160"/>
  <c r="BK156"/>
  <c r="J151"/>
  <c r="J147"/>
  <c r="J145"/>
  <c l="1" r="BK153"/>
  <c r="J153"/>
  <c r="J99"/>
  <c r="R153"/>
  <c r="P203"/>
  <c r="P338"/>
  <c r="P144"/>
  <c r="T144"/>
  <c r="T153"/>
  <c r="R203"/>
  <c r="R252"/>
  <c r="BK272"/>
  <c r="J272"/>
  <c r="J105"/>
  <c r="T357"/>
  <c r="BK460"/>
  <c r="J460"/>
  <c r="J116"/>
  <c r="BK144"/>
  <c r="J144"/>
  <c r="J98"/>
  <c r="R144"/>
  <c r="R143"/>
  <c r="P153"/>
  <c r="BK203"/>
  <c r="J203"/>
  <c r="J100"/>
  <c r="T203"/>
  <c r="BK252"/>
  <c r="J252"/>
  <c r="J104"/>
  <c r="P252"/>
  <c r="T252"/>
  <c r="P272"/>
  <c r="R272"/>
  <c r="T272"/>
  <c r="BK285"/>
  <c r="J285"/>
  <c r="J106"/>
  <c r="P285"/>
  <c r="R285"/>
  <c r="T285"/>
  <c r="BK295"/>
  <c r="J295"/>
  <c r="J107"/>
  <c r="P295"/>
  <c r="R295"/>
  <c r="T295"/>
  <c r="BK317"/>
  <c r="J317"/>
  <c r="J108"/>
  <c r="P317"/>
  <c r="R317"/>
  <c r="T317"/>
  <c r="BK330"/>
  <c r="J330"/>
  <c r="J109"/>
  <c r="P330"/>
  <c r="R330"/>
  <c r="T330"/>
  <c r="BK338"/>
  <c r="J338"/>
  <c r="J110"/>
  <c r="R338"/>
  <c r="T338"/>
  <c r="BK357"/>
  <c r="J357"/>
  <c r="J112"/>
  <c r="P357"/>
  <c r="R357"/>
  <c r="BK393"/>
  <c r="J393"/>
  <c r="J113"/>
  <c r="P393"/>
  <c r="R393"/>
  <c r="T393"/>
  <c r="BK419"/>
  <c r="J419"/>
  <c r="J115"/>
  <c r="P419"/>
  <c r="R419"/>
  <c r="T419"/>
  <c r="P460"/>
  <c r="R460"/>
  <c r="T460"/>
  <c r="BK486"/>
  <c r="J486"/>
  <c r="J117"/>
  <c r="P486"/>
  <c r="R486"/>
  <c r="T486"/>
  <c r="BK494"/>
  <c r="J494"/>
  <c r="J118"/>
  <c r="P494"/>
  <c r="R494"/>
  <c r="T494"/>
  <c r="BK527"/>
  <c r="J527"/>
  <c r="J122"/>
  <c r="F92"/>
  <c r="E132"/>
  <c r="J138"/>
  <c r="BF156"/>
  <c r="BF160"/>
  <c r="BF162"/>
  <c r="BF164"/>
  <c r="BF175"/>
  <c r="BF206"/>
  <c r="BF237"/>
  <c r="BF238"/>
  <c r="BF253"/>
  <c r="BF260"/>
  <c r="BF275"/>
  <c r="BF279"/>
  <c r="BF284"/>
  <c r="BF286"/>
  <c r="BF294"/>
  <c r="BF298"/>
  <c r="BF300"/>
  <c r="BF302"/>
  <c r="BF304"/>
  <c r="BF306"/>
  <c r="BF308"/>
  <c r="BF318"/>
  <c r="BF331"/>
  <c r="BF339"/>
  <c r="BF349"/>
  <c r="BF372"/>
  <c r="BF396"/>
  <c r="BF403"/>
  <c r="BF405"/>
  <c r="BF408"/>
  <c r="BF422"/>
  <c r="BF430"/>
  <c r="BF439"/>
  <c r="BF461"/>
  <c r="BF483"/>
  <c r="BF487"/>
  <c r="BF492"/>
  <c r="BF495"/>
  <c r="BF500"/>
  <c r="BF505"/>
  <c r="BF526"/>
  <c r="BF512"/>
  <c r="BF524"/>
  <c r="BK236"/>
  <c r="J236"/>
  <c r="J101"/>
  <c r="BK249"/>
  <c r="J249"/>
  <c r="J102"/>
  <c r="J136"/>
  <c r="BF145"/>
  <c r="BF147"/>
  <c r="BF154"/>
  <c r="BF168"/>
  <c r="BF190"/>
  <c r="BF194"/>
  <c r="BF208"/>
  <c r="BF220"/>
  <c r="BF229"/>
  <c r="BF239"/>
  <c r="BF243"/>
  <c r="BF250"/>
  <c r="BF256"/>
  <c r="BF273"/>
  <c r="BF316"/>
  <c r="BF320"/>
  <c r="BF329"/>
  <c r="BF351"/>
  <c r="BF353"/>
  <c r="BF358"/>
  <c r="BF364"/>
  <c r="BF376"/>
  <c r="BF390"/>
  <c r="BF392"/>
  <c r="BF394"/>
  <c r="BF400"/>
  <c r="BF413"/>
  <c r="BF415"/>
  <c r="BF428"/>
  <c r="BF434"/>
  <c r="BF448"/>
  <c r="BF451"/>
  <c r="BF459"/>
  <c r="BF475"/>
  <c r="BF477"/>
  <c r="J92"/>
  <c r="BF151"/>
  <c r="BF158"/>
  <c r="BF184"/>
  <c r="BF192"/>
  <c r="BF204"/>
  <c r="BF215"/>
  <c r="BF218"/>
  <c r="BF264"/>
  <c r="BF267"/>
  <c r="BF271"/>
  <c r="BF290"/>
  <c r="BF296"/>
  <c r="BF310"/>
  <c r="BF312"/>
  <c r="BF314"/>
  <c r="BF322"/>
  <c r="BF327"/>
  <c r="BF333"/>
  <c r="BF337"/>
  <c r="BF345"/>
  <c r="BF347"/>
  <c r="BF360"/>
  <c r="BF368"/>
  <c r="BF370"/>
  <c r="BF380"/>
  <c r="BF384"/>
  <c r="BF388"/>
  <c r="BF398"/>
  <c r="BF420"/>
  <c r="BF424"/>
  <c r="BF442"/>
  <c r="BF455"/>
  <c r="BF463"/>
  <c r="BF467"/>
  <c r="BF469"/>
  <c r="BF471"/>
  <c r="BF485"/>
  <c r="BF517"/>
  <c r="BK352"/>
  <c r="J352"/>
  <c r="J111"/>
  <c r="BK414"/>
  <c r="J414"/>
  <c r="J114"/>
  <c r="BK523"/>
  <c r="J523"/>
  <c r="J120"/>
  <c r="BK525"/>
  <c r="J525"/>
  <c r="J121"/>
  <c r="J33"/>
  <c i="1" r="AV95"/>
  <c i="2" r="F36"/>
  <c i="1" r="BC95"/>
  <c r="BC94"/>
  <c r="W32"/>
  <c i="2" r="F35"/>
  <c i="1" r="BB95"/>
  <c r="BB94"/>
  <c r="AX94"/>
  <c i="2" r="F37"/>
  <c i="1" r="BD95"/>
  <c r="BD94"/>
  <c r="W33"/>
  <c i="2" r="F33"/>
  <c i="1" r="AZ95"/>
  <c r="AZ94"/>
  <c r="W29"/>
  <c i="2" l="1" r="P251"/>
  <c r="T251"/>
  <c r="R251"/>
  <c r="R142"/>
  <c r="P143"/>
  <c r="P142"/>
  <c i="1" r="AU95"/>
  <c i="2" r="T143"/>
  <c r="T142"/>
  <c r="BK143"/>
  <c r="BK251"/>
  <c r="J251"/>
  <c r="J103"/>
  <c r="BK522"/>
  <c r="J522"/>
  <c r="J119"/>
  <c i="1" r="AY94"/>
  <c r="AU94"/>
  <c r="W31"/>
  <c r="AV94"/>
  <c r="AK29"/>
  <c i="2" r="F34"/>
  <c i="1" r="BA95"/>
  <c r="BA94"/>
  <c r="W30"/>
  <c i="2" r="J34"/>
  <c i="1" r="AW95"/>
  <c r="AT95"/>
  <c i="2" l="1" r="BK142"/>
  <c r="J142"/>
  <c r="J143"/>
  <c r="J97"/>
  <c r="J30"/>
  <c i="1" r="AG95"/>
  <c r="AN95"/>
  <c r="AW94"/>
  <c r="AK30"/>
  <c i="2" l="1" r="J39"/>
  <c r="J96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<sst xmlns="http://schemas.openxmlformats.org/spreadsheetml/2006/main">
  <si>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</si>
  <si>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</si>
  <si>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</si>
  <si>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</si>
  <si>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</si>
  <si>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{0747293e-b4d5-4645-8488-02d51eb6f79b}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</si>
  <si>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</si>
  <si>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</si>
  <si>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</si>
  <si>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</si>
  <si>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</si>
  <si>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</si>
  <si>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</si>
  <si>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</si>
  <si>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</si>
  <si>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</si>
  <si>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</si>
  <si>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11_210401</t>
  </si>
  <si>
    <t>KSO:</t>
  </si>
  <si>
    <t>CC-CZ:</t>
  </si>
  <si>
    <t>Místo:</t>
  </si>
  <si>
    <t>Jáchymovská 1, Ostrov 363 01</t>
  </si>
  <si>
    <t>Datum:</t>
  </si>
  <si>
    <t>23. 8. 2021</t>
  </si>
  <si>
    <t>Zadavatel:</t>
  </si>
  <si>
    <t>IČ:</t>
  </si>
  <si>
    <t>00254843</t>
  </si>
  <si>
    <t>Městský úřad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</si>
  <si>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</si>
  <si>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</si>
  <si>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</si>
  <si>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</si>
  <si>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</si>
  <si>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</si>
  <si>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</si>
  <si>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</si>
  <si>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</si>
  <si>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													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</si>
  <si>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</si>
  <si>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</si>
  <si>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</si>
  <si>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</si>
  <si>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</si>
  <si>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</si>
  <si>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</si>
  <si>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</si>
  <si>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</si>
  <si>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</si>
  <si>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</si>
  <si>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</si>
  <si>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</si>
  <si>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</si>
  <si>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</si>
  <si>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</si>
  <si>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</si>
  <si>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</si>
  <si>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</si>
  <si>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</si>
  <si>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</si>
  <si>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</si>
  <si>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</si>
  <si>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</si>
  <si>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</si>
  <si>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</si>
  <si>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</si>
  <si>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</si>
  <si>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</si>
  <si>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</si>
  <si>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</si>
  <si>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</si>
  <si>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</si>
  <si>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</si>
  <si>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</si>
  <si>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</si>
  <si>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</si>
  <si>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</si>
  <si>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</si>
  <si>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</si>
  <si>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</si>
  <si>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</si>
  <si>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</si>
  <si>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</si>
  <si>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</si>
  <si>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Nerudova 701/18</t>
  </si>
  <si>
    <t>Udržovací práce bytu č. 18</t>
  </si>
  <si>
    <t>STA</t>
  </si>
  <si>
    <t>1</t>
  </si>
  <si>
    <t>{d0a47bd0-c996-426e-9f83-417c64e92b81}</t>
  </si>
  <si>
    <t>PO</t>
  </si>
  <si>
    <t>Plocha obkladu</t>
  </si>
  <si>
    <t>m2</t>
  </si>
  <si>
    <t>28,61</t>
  </si>
  <si>
    <t>3</t>
  </si>
  <si>
    <t>PP</t>
  </si>
  <si>
    <t>Plocha podlahy</t>
  </si>
  <si>
    <t>59,446</t>
  </si>
  <si>
    <t>KRYCÍ LIST SOUPISU PRACÍ</t>
  </si>
  <si>
    <t>PP_D</t>
  </si>
  <si>
    <t>Podlaha dlažba</t>
  </si>
  <si>
    <t>7,433</t>
  </si>
  <si>
    <t>PS</t>
  </si>
  <si>
    <t>Plocha stěn</t>
  </si>
  <si>
    <t>169,2</t>
  </si>
  <si>
    <t>Objekt:</t>
  </si>
  <si>
    <t>Nerudova 701/18 - Udržovací práce bytu č. 18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</si>
  <si>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</si>
  <si>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</si>
  <si>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</si>
  <si>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</si>
  <si>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</si>
  <si>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</si>
  <si>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</si>
  <si>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</si>
  <si>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</si>
  <si>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</si>
  <si>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</si>
  <si>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</si>
  <si>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</si>
  <si>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</si>
  <si>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</si>
  <si>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</si>
  <si>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</si>
  <si>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</si>
  <si>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</si>
  <si>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</si>
  <si>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</si>
  <si>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</si>
  <si>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</si>
  <si>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</si>
  <si>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</si>
  <si>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</si>
  <si>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</si>
  <si>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</si>
  <si>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VRN4 - Inženýrská činnost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</si>
  <si>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</si>
  <si>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</si>
  <si>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</si>
  <si>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</si>
  <si>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</si>
  <si>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</si>
  <si>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</si>
  <si>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</si>
  <si>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</si>
  <si>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</si>
  <si>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</si>
  <si>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</si>
  <si>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</si>
  <si>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</si>
  <si>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</si>
  <si>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</si>
  <si>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</si>
  <si>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</si>
  <si>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</si>
  <si>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</si>
  <si>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340271015</t>
  </si>
  <si>
    <t>Zazdívka otvorů v příčkách nebo stěnách plochy do 4 m2 tvárnicemi pórobetonovými tl 75 mm</t>
  </si>
  <si>
    <t>4</t>
  </si>
  <si>
    <t>2</t>
  </si>
  <si>
    <t>-948832694</t>
  </si>
  <si>
    <t>VV</t>
  </si>
  <si>
    <t>"pro rozvody - odhad" 1,2*2,5</t>
  </si>
  <si>
    <t>340271025</t>
  </si>
  <si>
    <t>Zazdívka otvorů v příčkách nebo stěnách plochy do 4 m2 tvárnicemi pórobetonovými tl 100 mm</t>
  </si>
  <si>
    <t>621276444</t>
  </si>
  <si>
    <t>"ob.pokoj x kuchyň" 2,2*(1,6)-(0,8*2,0)</t>
  </si>
  <si>
    <t>"ob.pokoj x pokoj" 2,1*0,8</t>
  </si>
  <si>
    <t>Součet</t>
  </si>
  <si>
    <t>346244352</t>
  </si>
  <si>
    <t>Obezdívka koupelnových van ploch rovných tl 50 mm z pórobetonových přesných tvárnic</t>
  </si>
  <si>
    <t>1579708587</t>
  </si>
  <si>
    <t>"koupelna " 0,6*(0,7+1,7+0,7+1,7)</t>
  </si>
  <si>
    <t>6</t>
  </si>
  <si>
    <t>Úpravy povrchů, podlahy a osazování výplní</t>
  </si>
  <si>
    <t>611131121</t>
  </si>
  <si>
    <t>Penetrační disperzní nátěr vnitřních stropů nanášený ručně</t>
  </si>
  <si>
    <t>1948952929</t>
  </si>
  <si>
    <t>5</t>
  </si>
  <si>
    <t>611142001</t>
  </si>
  <si>
    <t>Potažení vnitřních stropů sklovláknitým pletivem vtlačeným do tenkovrstvé hmoty</t>
  </si>
  <si>
    <t>-856862500</t>
  </si>
  <si>
    <t>611311131</t>
  </si>
  <si>
    <t>Potažení vnitřních rovných stropů vápenným štukem tloušťky do 3 mm</t>
  </si>
  <si>
    <t>-1036241073</t>
  </si>
  <si>
    <t>7</t>
  </si>
  <si>
    <t>612131121</t>
  </si>
  <si>
    <t>Penetrační disperzní nátěr vnitřních stěn nanášený ručně</t>
  </si>
  <si>
    <t>1719156461</t>
  </si>
  <si>
    <t>8</t>
  </si>
  <si>
    <t>612142001</t>
  </si>
  <si>
    <t>Potažení vnitřních stěn sklovláknitým pletivem vtlačeným do tenkovrstvé hmoty</t>
  </si>
  <si>
    <t>-411333454</t>
  </si>
  <si>
    <t>9</t>
  </si>
  <si>
    <t>612311131</t>
  </si>
  <si>
    <t>Potažení vnitřních stěn vápenným štukem tloušťky do 3 mm</t>
  </si>
  <si>
    <t>1561964415</t>
  </si>
  <si>
    <t>-PO</t>
  </si>
  <si>
    <t>10</t>
  </si>
  <si>
    <t>612321121</t>
  </si>
  <si>
    <t>Vápenocementová omítka hladká jednovrstvá vnitřních stěn nanášená ručně</t>
  </si>
  <si>
    <t>764612471</t>
  </si>
  <si>
    <t xml:space="preserve">"koupelna" </t>
  </si>
  <si>
    <t>2,5*(1,7+1,75+1,6+1,6)-(0,6*2,0+1,0*2,2)</t>
  </si>
  <si>
    <t>0,5*(2,2)*2</t>
  </si>
  <si>
    <t>"wc, okno neodečteno, výměra se použije na ostění okna"</t>
  </si>
  <si>
    <t>2,5*(1,15+2,3+2,3+1,15)</t>
  </si>
  <si>
    <t>11</t>
  </si>
  <si>
    <t>612325111</t>
  </si>
  <si>
    <t>Vápenocementová hladká omítka rýh ve stěnách šířky do 150 mm</t>
  </si>
  <si>
    <t>-1984509671</t>
  </si>
  <si>
    <t>"rozvody - odhad"</t>
  </si>
  <si>
    <t>"koupelna" (1,6+1,75+0,5)*0,1</t>
  </si>
  <si>
    <t>"kuchyň" 2,0*0,1</t>
  </si>
  <si>
    <t>Mezisoučet</t>
  </si>
  <si>
    <t>"odhad"</t>
  </si>
  <si>
    <t>"koupelna, wc, kuchyň" ((1,6+1,75+0,5)+(2,0)+(2,0))*2*0,1</t>
  </si>
  <si>
    <t>12</t>
  </si>
  <si>
    <t>619991011</t>
  </si>
  <si>
    <t>Obalení konstrukcí a prvků fólií přilepenou lepící páskou</t>
  </si>
  <si>
    <t>-712649842</t>
  </si>
  <si>
    <t xml:space="preserve">"kuchyň"  (1,35*1,4+0,75*2,1)</t>
  </si>
  <si>
    <t xml:space="preserve">"ob.pokoj"  (1,35*1,4+0,75*2,1)+(1,4*2,1)</t>
  </si>
  <si>
    <t xml:space="preserve">"pokoj"  (1,4*2,1)</t>
  </si>
  <si>
    <t>"wc" (0,6*0,9)</t>
  </si>
  <si>
    <t>13</t>
  </si>
  <si>
    <t>632441114</t>
  </si>
  <si>
    <t>Potěr anhydritový samonivelační tl do 50 mm ze suchých směsí</t>
  </si>
  <si>
    <t>1001241250</t>
  </si>
  <si>
    <t>14</t>
  </si>
  <si>
    <t>632481213</t>
  </si>
  <si>
    <t>Separační vrstva z PE fólie</t>
  </si>
  <si>
    <t>-271867597</t>
  </si>
  <si>
    <t>634112113</t>
  </si>
  <si>
    <t>Obvodová dilatace podlahovým páskem z pěnového PE mezi stěnou a mazaninou nebo potěrem v 80 mm</t>
  </si>
  <si>
    <t>m</t>
  </si>
  <si>
    <t>-1729752197</t>
  </si>
  <si>
    <t>"kuchyň" (3,2+3,2+4,2+4,2)</t>
  </si>
  <si>
    <t>"ob.pokoj" (4,2+4,2+3,7+3,7)</t>
  </si>
  <si>
    <t xml:space="preserve">"pokoj"  (4,2+4,2+3,5+3,5)</t>
  </si>
  <si>
    <t xml:space="preserve">"chodba"  (3,85+3,85+3,6+3,6)</t>
  </si>
  <si>
    <t>"komora" (1,75+1,75+0,85+0,85)</t>
  </si>
  <si>
    <t>"koupelna" (1,75+1,75+1,6+1,6-0,5)+(0,5+0,5)</t>
  </si>
  <si>
    <t>"wc" (1,15+1,15+2,3+2,3)</t>
  </si>
  <si>
    <t>Ostatní konstrukce a práce, bourání</t>
  </si>
  <si>
    <t>16</t>
  </si>
  <si>
    <t>952901111</t>
  </si>
  <si>
    <t>Vyčištění budov bytové a občanské výstavby při výšce podlaží do 4 m</t>
  </si>
  <si>
    <t>-1252578454</t>
  </si>
  <si>
    <t>17</t>
  </si>
  <si>
    <t>965042141</t>
  </si>
  <si>
    <t>Bourání podkladů pod dlažby nebo mazanin betonových nebo z litého asfaltu tl do 100 mm pl přes 4 m2</t>
  </si>
  <si>
    <t>m3</t>
  </si>
  <si>
    <t>1005007441</t>
  </si>
  <si>
    <t>PP*0,05</t>
  </si>
  <si>
    <t>18</t>
  </si>
  <si>
    <t>968062455</t>
  </si>
  <si>
    <t>Vybourání dřevěných dveřních zárubní pl do 2 m2</t>
  </si>
  <si>
    <t>1944327263</t>
  </si>
  <si>
    <t>"komora" 0,6*2,0</t>
  </si>
  <si>
    <t>"koupelna" 0,6*2,0</t>
  </si>
  <si>
    <t>"kuchyň x chodba" 0,8*2,0</t>
  </si>
  <si>
    <t>"pokoj x ob.pokoj" 0,8*2,0</t>
  </si>
  <si>
    <t>"chodba x pokoj" 0,8*2,0</t>
  </si>
  <si>
    <t>19</t>
  </si>
  <si>
    <t>968062456</t>
  </si>
  <si>
    <t>Vybourání dřevěných dveřních zárubní pl přes 2 m2</t>
  </si>
  <si>
    <t>-883684322</t>
  </si>
  <si>
    <t>"kuchyň x ob.pokoj" 1,6*2,0</t>
  </si>
  <si>
    <t>20</t>
  </si>
  <si>
    <t>971033631</t>
  </si>
  <si>
    <t>Vybourání otvorů ve zdivu cihelném pl do 4 m2 na MVC nebo MV tl do 150 mm</t>
  </si>
  <si>
    <t>1626370684</t>
  </si>
  <si>
    <t>974031132</t>
  </si>
  <si>
    <t>Vysekání rýh ve zdivu cihelném hl do 50 mm š do 70 mm</t>
  </si>
  <si>
    <t>-904912645</t>
  </si>
  <si>
    <t>"koupelna" (1,6+1,75+0,5)</t>
  </si>
  <si>
    <t>"kuchyň" 2,0</t>
  </si>
  <si>
    <t>"koupelna, wc, kuchyň" ((1,75+1,6+0,5)+(2,0)+(2,0))*2</t>
  </si>
  <si>
    <t>22</t>
  </si>
  <si>
    <t>978013191</t>
  </si>
  <si>
    <t>Otlučení (osekání) vnitřní vápenné nebo vápenocementové omítky stěn v rozsahu do 100 %</t>
  </si>
  <si>
    <t>775352180</t>
  </si>
  <si>
    <t>997</t>
  </si>
  <si>
    <t>Přesun sutě</t>
  </si>
  <si>
    <t>23</t>
  </si>
  <si>
    <t>997013111</t>
  </si>
  <si>
    <t>Vnitrostaveništní doprava suti a vybouraných hmot pro budovy v do 6 m s použitím mechanizace</t>
  </si>
  <si>
    <t>t</t>
  </si>
  <si>
    <t>-771189507</t>
  </si>
  <si>
    <t>24</t>
  </si>
  <si>
    <t>997013511</t>
  </si>
  <si>
    <t>Odvoz suti a vybouraných hmot z meziskládky na skládku do 1 km s naložením a se složením</t>
  </si>
  <si>
    <t>-491410421</t>
  </si>
  <si>
    <t>25</t>
  </si>
  <si>
    <t>997013631</t>
  </si>
  <si>
    <t>Poplatek za uložení na skládce (skládkovné) stavebního odpadu směsného kód odpadu 17 09 04</t>
  </si>
  <si>
    <t>1347357005</t>
  </si>
  <si>
    <t>16,505</t>
  </si>
  <si>
    <t>-2,323</t>
  </si>
  <si>
    <t>26</t>
  </si>
  <si>
    <t>997013811</t>
  </si>
  <si>
    <t>Poplatek za uložení na skládce (skládkovné) stavebního odpadu dřevěného kód odpadu 17 02 01</t>
  </si>
  <si>
    <t>-583505061</t>
  </si>
  <si>
    <t>"9" 0,634+0,217</t>
  </si>
  <si>
    <t>"762" 0,544</t>
  </si>
  <si>
    <t>"766" 0,172</t>
  </si>
  <si>
    <t>"775" 0,756</t>
  </si>
  <si>
    <t>998</t>
  </si>
  <si>
    <t>Přesun hmot</t>
  </si>
  <si>
    <t>27</t>
  </si>
  <si>
    <t>998011001</t>
  </si>
  <si>
    <t>Přesun hmot pro budovy zděné v do 6 m</t>
  </si>
  <si>
    <t>-555645129</t>
  </si>
  <si>
    <t>PSV</t>
  </si>
  <si>
    <t>Práce a dodávky PSV</t>
  </si>
  <si>
    <t>713</t>
  </si>
  <si>
    <t>Izolace tepelné</t>
  </si>
  <si>
    <t>28</t>
  </si>
  <si>
    <t>713110851</t>
  </si>
  <si>
    <t>Odstranění tepelné izolace stropů lepené z polystyrenu suchého tl do 100 mm</t>
  </si>
  <si>
    <t>24790193</t>
  </si>
  <si>
    <t>"ob.pokoj" (4,2*3,7)</t>
  </si>
  <si>
    <t>29</t>
  </si>
  <si>
    <t>713120811</t>
  </si>
  <si>
    <t>Odstranění tepelné izolace podlah volně kladené z vláknitých materiálů suchých tl do 100 mm</t>
  </si>
  <si>
    <t>-1823022375</t>
  </si>
  <si>
    <t xml:space="preserve">"pokoj"  (4,2*3,5)</t>
  </si>
  <si>
    <t>30</t>
  </si>
  <si>
    <t>713121111</t>
  </si>
  <si>
    <t>Montáž izolace tepelné podlah volně kladenými rohožemi, pásy, dílci, deskami 1 vrstva</t>
  </si>
  <si>
    <t>4240600</t>
  </si>
  <si>
    <t>31</t>
  </si>
  <si>
    <t>M</t>
  </si>
  <si>
    <t>ISV.8591057520112</t>
  </si>
  <si>
    <t>Isover EPS 100 - 100mm, λD = 0,037 (W·m-1·K-1),1000x500x100mm, stabilizované desky pro tepelné izolace konstrukcí s běžnými požadavky na zatížení, např. ploché střechy, podlahy apod. Trvalá zatížitelnost v tlaku max. 2000kg/m2 při def. &lt; 2%.</t>
  </si>
  <si>
    <t>32</t>
  </si>
  <si>
    <t>1595911809</t>
  </si>
  <si>
    <t>30,24</t>
  </si>
  <si>
    <t>30,24*1,05 'Přepočtené koeficientem množství</t>
  </si>
  <si>
    <t>713190813</t>
  </si>
  <si>
    <t>Odstranění tepelné izolace škvárového lože tloušťky do 150 mm</t>
  </si>
  <si>
    <t>1816220182</t>
  </si>
  <si>
    <t>33</t>
  </si>
  <si>
    <t>998713101</t>
  </si>
  <si>
    <t>Přesun hmot tonážní pro izolace tepelné v objektech v do 6 m</t>
  </si>
  <si>
    <t>-932908070</t>
  </si>
  <si>
    <t>721</t>
  </si>
  <si>
    <t>Zdravotechnika - vnitřní kanalizace</t>
  </si>
  <si>
    <t>34</t>
  </si>
  <si>
    <t>72100001R</t>
  </si>
  <si>
    <t>Napojení na stávající rozvod kanalizace</t>
  </si>
  <si>
    <t>kpt.</t>
  </si>
  <si>
    <t>1229915823</t>
  </si>
  <si>
    <t>35</t>
  </si>
  <si>
    <t>721173706</t>
  </si>
  <si>
    <t>Potrubí kanalizační z PE odpadní DN 100</t>
  </si>
  <si>
    <t>-1676188457</t>
  </si>
  <si>
    <t>"WC" 1</t>
  </si>
  <si>
    <t>36</t>
  </si>
  <si>
    <t>721173723</t>
  </si>
  <si>
    <t>Potrubí kanalizační z PE připojovací DN 50</t>
  </si>
  <si>
    <t>-898046946</t>
  </si>
  <si>
    <t>37</t>
  </si>
  <si>
    <t>998721101</t>
  </si>
  <si>
    <t>Přesun hmot tonážní pro vnitřní kanalizace v objektech v do 6 m</t>
  </si>
  <si>
    <t>-369705588</t>
  </si>
  <si>
    <t>722</t>
  </si>
  <si>
    <t>Zdravotechnika - vnitřní vodovod</t>
  </si>
  <si>
    <t>38</t>
  </si>
  <si>
    <t>722174002</t>
  </si>
  <si>
    <t>Potrubí vodovodní plastové PPR svar polyfúze PN 16 D 20x2,8 mm</t>
  </si>
  <si>
    <t>651267488</t>
  </si>
  <si>
    <t>"koupelna, wc, kuchyň" ((1,65+1,75+0,5)+(2,0)+(2,0))*2</t>
  </si>
  <si>
    <t>39</t>
  </si>
  <si>
    <t>722240101</t>
  </si>
  <si>
    <t>Ventily plastové PPR přímé DN 20</t>
  </si>
  <si>
    <t>kus</t>
  </si>
  <si>
    <t>1604700104</t>
  </si>
  <si>
    <t>"koupelna" 2+1</t>
  </si>
  <si>
    <t>"kuchyň" 2+1</t>
  </si>
  <si>
    <t>40</t>
  </si>
  <si>
    <t>998722101</t>
  </si>
  <si>
    <t>Přesun hmot tonážní pro vnitřní vodovod v objektech v do 6 m</t>
  </si>
  <si>
    <t>438287225</t>
  </si>
  <si>
    <t>725</t>
  </si>
  <si>
    <t>Zdravotechnika - zařizovací předměty</t>
  </si>
  <si>
    <t>41</t>
  </si>
  <si>
    <t>725110811</t>
  </si>
  <si>
    <t>Demontáž klozetů splachovací s nádrží</t>
  </si>
  <si>
    <t>soubor</t>
  </si>
  <si>
    <t>1734967039</t>
  </si>
  <si>
    <t>42</t>
  </si>
  <si>
    <t>725112171</t>
  </si>
  <si>
    <t>Kombi klozet s hlubokým splachováním odpad vodorovný</t>
  </si>
  <si>
    <t>1695645837</t>
  </si>
  <si>
    <t>43</t>
  </si>
  <si>
    <t>725210821</t>
  </si>
  <si>
    <t>Demontáž umyvadel bez výtokových armatur</t>
  </si>
  <si>
    <t>1956824525</t>
  </si>
  <si>
    <t>44</t>
  </si>
  <si>
    <t>725211602</t>
  </si>
  <si>
    <t>Umyvadlo keramické bílé šířky 550 mm bez krytu na sifon připevněné na stěnu šrouby</t>
  </si>
  <si>
    <t>-954902114</t>
  </si>
  <si>
    <t>45</t>
  </si>
  <si>
    <t>72522084R</t>
  </si>
  <si>
    <t>Demontáž van obezděných</t>
  </si>
  <si>
    <t>-968451824</t>
  </si>
  <si>
    <t>46</t>
  </si>
  <si>
    <t>725222116</t>
  </si>
  <si>
    <t>Vana bez armatur výtokových akrylátová se zápachovou uzávěrkou 1700x700 mm</t>
  </si>
  <si>
    <t>-2000359366</t>
  </si>
  <si>
    <t>47</t>
  </si>
  <si>
    <t>725820801</t>
  </si>
  <si>
    <t>Demontáž baterie nástěnné do G 3 / 4</t>
  </si>
  <si>
    <t>-1916059358</t>
  </si>
  <si>
    <t>48</t>
  </si>
  <si>
    <t>725822633</t>
  </si>
  <si>
    <t>Baterie umyvadlová stojánková klasická s výpusti</t>
  </si>
  <si>
    <t>-747663994</t>
  </si>
  <si>
    <t>49</t>
  </si>
  <si>
    <t>725831312</t>
  </si>
  <si>
    <t>Baterie vanová nástěnná páková s příslušenstvím a pevným držákem</t>
  </si>
  <si>
    <t>-2135063985</t>
  </si>
  <si>
    <t>50</t>
  </si>
  <si>
    <t>72598012R</t>
  </si>
  <si>
    <t>Dvířka 60/60</t>
  </si>
  <si>
    <t>2109007533</t>
  </si>
  <si>
    <t>51</t>
  </si>
  <si>
    <t>998725101</t>
  </si>
  <si>
    <t>Přesun hmot tonážní pro zařizovací předměty v objektech v do 6 m</t>
  </si>
  <si>
    <t>-750744528</t>
  </si>
  <si>
    <t>733</t>
  </si>
  <si>
    <t>Ústřední vytápění - rozvodné potrubí</t>
  </si>
  <si>
    <t>52</t>
  </si>
  <si>
    <t>73300001R</t>
  </si>
  <si>
    <t>Vypouštění a napouštění stoupaček</t>
  </si>
  <si>
    <t>970620105</t>
  </si>
  <si>
    <t>53</t>
  </si>
  <si>
    <t>73300002R</t>
  </si>
  <si>
    <t>Úprava rozvodů topení v koupelně</t>
  </si>
  <si>
    <t>1398766115</t>
  </si>
  <si>
    <t>54</t>
  </si>
  <si>
    <t>733110803</t>
  </si>
  <si>
    <t>Demontáž potrubí ocelového závitového do DN 15</t>
  </si>
  <si>
    <t>-1499410551</t>
  </si>
  <si>
    <t>0,4+0,4+1,0</t>
  </si>
  <si>
    <t>(2,2+2,2)+(1,1+1,1+1,0)</t>
  </si>
  <si>
    <t>(1,0+1,0+1,0)</t>
  </si>
  <si>
    <t>55</t>
  </si>
  <si>
    <t>733222102</t>
  </si>
  <si>
    <t>Potrubí měděné polotvrdé spojované měkkým pájením D 15x1 mm</t>
  </si>
  <si>
    <t>1187349822</t>
  </si>
  <si>
    <t>12,4</t>
  </si>
  <si>
    <t>56</t>
  </si>
  <si>
    <t>998733101</t>
  </si>
  <si>
    <t>Přesun hmot tonážní pro rozvody potrubí v objektech v do 6 m</t>
  </si>
  <si>
    <t>266932564</t>
  </si>
  <si>
    <t>734</t>
  </si>
  <si>
    <t>Ústřední vytápění - armatury</t>
  </si>
  <si>
    <t>57</t>
  </si>
  <si>
    <t>73400001R</t>
  </si>
  <si>
    <t>Řezání závitů do G 1"</t>
  </si>
  <si>
    <t>1047850686</t>
  </si>
  <si>
    <t>2*5</t>
  </si>
  <si>
    <t>58</t>
  </si>
  <si>
    <t>734222801</t>
  </si>
  <si>
    <t>Ventil závitový termostatický rohový G 3/8 PN 16 do 110°C s ruční hlavou chromovaný</t>
  </si>
  <si>
    <t>65249994</t>
  </si>
  <si>
    <t>59</t>
  </si>
  <si>
    <t>998734101</t>
  </si>
  <si>
    <t>Přesun hmot tonážní pro armatury v objektech v do 6 m</t>
  </si>
  <si>
    <t>-59356473</t>
  </si>
  <si>
    <t>735</t>
  </si>
  <si>
    <t>Ústřední vytápění - otopná tělesa</t>
  </si>
  <si>
    <t>60</t>
  </si>
  <si>
    <t>735111810</t>
  </si>
  <si>
    <t>Demontáž otopného tělesa litinového článkového</t>
  </si>
  <si>
    <t>1936787806</t>
  </si>
  <si>
    <t>0,6*1,2</t>
  </si>
  <si>
    <t>0,6*1,2+0,6*0,6</t>
  </si>
  <si>
    <t>1,2*0,3</t>
  </si>
  <si>
    <t>61</t>
  </si>
  <si>
    <t>735151373</t>
  </si>
  <si>
    <t>Otopné těleso panelové dvoudeskové bez přídavné přestupní plochy výška/délka 600/600 mm výkon 587 W</t>
  </si>
  <si>
    <t>244412053</t>
  </si>
  <si>
    <t>62</t>
  </si>
  <si>
    <t>735151379</t>
  </si>
  <si>
    <t>Otopné těleso panelové dvoudeskové bez přídavné přestupní plochy výška/délka 600/1200 mm výkon 1174 W</t>
  </si>
  <si>
    <t>-453899628</t>
  </si>
  <si>
    <t>63</t>
  </si>
  <si>
    <t>735164231R</t>
  </si>
  <si>
    <t>Otopné těleso trubkové výška/délka 900/595 mm</t>
  </si>
  <si>
    <t>1801852917</t>
  </si>
  <si>
    <t>"koupelna" 1</t>
  </si>
  <si>
    <t>64</t>
  </si>
  <si>
    <t>998735101</t>
  </si>
  <si>
    <t>Přesun hmot tonážní pro otopná tělesa v objektech v do 6 m</t>
  </si>
  <si>
    <t>-1849577512</t>
  </si>
  <si>
    <t>762</t>
  </si>
  <si>
    <t>Konstrukce tesařské</t>
  </si>
  <si>
    <t>65</t>
  </si>
  <si>
    <t>762522811</t>
  </si>
  <si>
    <t>Demontáž podlah s polštáři z prken tloušťky do 32 mm</t>
  </si>
  <si>
    <t>1768659979</t>
  </si>
  <si>
    <t>766</t>
  </si>
  <si>
    <t>Konstrukce truhlářské</t>
  </si>
  <si>
    <t>66</t>
  </si>
  <si>
    <t>76600001R</t>
  </si>
  <si>
    <t>Demontáž vchodových dveří vč. stávající zárubně, dodávka a montáž nové zárubně, bezpečnostních dveří, protipožárních EI 30, kukátko, přídavný zámek, bezpečnostní kování</t>
  </si>
  <si>
    <t>450652100</t>
  </si>
  <si>
    <t>67</t>
  </si>
  <si>
    <t>766660171</t>
  </si>
  <si>
    <t>Montáž dveřních křídel otvíravých jednokřídlových š do 0,8 m do obložkové zárubně</t>
  </si>
  <si>
    <t>-335218271</t>
  </si>
  <si>
    <t>"60" 2</t>
  </si>
  <si>
    <t>"80" 3</t>
  </si>
  <si>
    <t>68</t>
  </si>
  <si>
    <t>61162080</t>
  </si>
  <si>
    <t>dveře jednokřídlé voštinové povrch laminátový částečně prosklené 800x1970-2100mm</t>
  </si>
  <si>
    <t>-1560983878</t>
  </si>
  <si>
    <t>"ob.pokoj x kuchyň" 1</t>
  </si>
  <si>
    <t>"kuchyň x chodba" 1</t>
  </si>
  <si>
    <t>69</t>
  </si>
  <si>
    <t>61162072</t>
  </si>
  <si>
    <t>dveře jednokřídlé voštinové povrch laminátový plné 600x1970-2100mm</t>
  </si>
  <si>
    <t>707727876</t>
  </si>
  <si>
    <t>70</t>
  </si>
  <si>
    <t>61162074</t>
  </si>
  <si>
    <t>dveře jednokřídlé voštinové povrch laminátový plné 800x1970-2100mm</t>
  </si>
  <si>
    <t>-951778996</t>
  </si>
  <si>
    <t>"pokoj" 1</t>
  </si>
  <si>
    <t>71</t>
  </si>
  <si>
    <t>766660729</t>
  </si>
  <si>
    <t>Montáž dveřního interiérového kování - štítku s klikou</t>
  </si>
  <si>
    <t>-1038881367</t>
  </si>
  <si>
    <t>72</t>
  </si>
  <si>
    <t>54914610</t>
  </si>
  <si>
    <t>kování dveřní vrchní klika včetně rozet a montážního materiálu R BB nerez PK</t>
  </si>
  <si>
    <t>-1748261931</t>
  </si>
  <si>
    <t>73</t>
  </si>
  <si>
    <t>766682111</t>
  </si>
  <si>
    <t>Montáž zárubní obložkových pro dveře jednokřídlové tl stěny do 170 mm</t>
  </si>
  <si>
    <t>1457537224</t>
  </si>
  <si>
    <t>74</t>
  </si>
  <si>
    <t>61182258</t>
  </si>
  <si>
    <t>zárubeň jednokřídlá obložková s laminátovým povrchem tl stěny 60-150mm rozměru 600-1100/1970, 2100mm</t>
  </si>
  <si>
    <t>-1837879108</t>
  </si>
  <si>
    <t>75</t>
  </si>
  <si>
    <t>766695212</t>
  </si>
  <si>
    <t>Montáž truhlářských prahů dveří jednokřídlových šířky do 10 cm</t>
  </si>
  <si>
    <t>-511178477</t>
  </si>
  <si>
    <t>"vstup" 1</t>
  </si>
  <si>
    <t>76</t>
  </si>
  <si>
    <t>61187156</t>
  </si>
  <si>
    <t>práh dveřní dřevěný dubový tl 20mm dl 820mm š 100mm</t>
  </si>
  <si>
    <t>-1192601267</t>
  </si>
  <si>
    <t>77</t>
  </si>
  <si>
    <t>998766101</t>
  </si>
  <si>
    <t>Přesun hmot tonážní pro konstrukce truhlářské v objektech v do 6 m</t>
  </si>
  <si>
    <t>935425311</t>
  </si>
  <si>
    <t>771</t>
  </si>
  <si>
    <t>Podlahy z dlaždic</t>
  </si>
  <si>
    <t>78</t>
  </si>
  <si>
    <t>771121011</t>
  </si>
  <si>
    <t>Nátěr penetrační na podlahu</t>
  </si>
  <si>
    <t>1004322992</t>
  </si>
  <si>
    <t>79</t>
  </si>
  <si>
    <t>771471810</t>
  </si>
  <si>
    <t>Demontáž soklíků z dlaždic keramických kladených do malty rovných</t>
  </si>
  <si>
    <t>1107228798</t>
  </si>
  <si>
    <t xml:space="preserve">"chodba"  (3,6+3,6+3,85+3,85)-(0,6*2+0,8*3)</t>
  </si>
  <si>
    <t>80</t>
  </si>
  <si>
    <t>771474112</t>
  </si>
  <si>
    <t>Montáž soklů z dlaždic keramických rovných flexibilní lepidlo v do 90 mm</t>
  </si>
  <si>
    <t>1242773138</t>
  </si>
  <si>
    <t>"komora" (1,75+1,75+0,85+0,85)-(0,6)</t>
  </si>
  <si>
    <t>81</t>
  </si>
  <si>
    <t>59761409</t>
  </si>
  <si>
    <t>dlažba keramická slinutá protiskluzná do interiéru i exteriéru pro vysoké mechanické namáhání přes 9 do 12ks/m2</t>
  </si>
  <si>
    <t>-815182844</t>
  </si>
  <si>
    <t>4,6*0,1</t>
  </si>
  <si>
    <t>0,46*1,1 'Přepočtené koeficientem množství</t>
  </si>
  <si>
    <t>82</t>
  </si>
  <si>
    <t>771574113</t>
  </si>
  <si>
    <t>Montáž podlah keramických hladkých lepených flexibilním lepidlem do 19 ks/m2</t>
  </si>
  <si>
    <t>-921890165</t>
  </si>
  <si>
    <t>83</t>
  </si>
  <si>
    <t>1901244530</t>
  </si>
  <si>
    <t>7,433*1,1 'Přepočtené koeficientem množství</t>
  </si>
  <si>
    <t>84</t>
  </si>
  <si>
    <t>771591115</t>
  </si>
  <si>
    <t>Podlahy spárování silikonem</t>
  </si>
  <si>
    <t>-925878359</t>
  </si>
  <si>
    <t>"koupelna" (1,75+1,75+1,6+1,6+0,5+0,5)-(1,0+0,6)</t>
  </si>
  <si>
    <t>"wc" (1,15+1,15+2,3+2,3)-(1,0)</t>
  </si>
  <si>
    <t>85</t>
  </si>
  <si>
    <t>998771101</t>
  </si>
  <si>
    <t>Přesun hmot tonážní pro podlahy z dlaždic v objektech v do 6 m</t>
  </si>
  <si>
    <t>1851472755</t>
  </si>
  <si>
    <t>775</t>
  </si>
  <si>
    <t>Podlahy skládané</t>
  </si>
  <si>
    <t>86</t>
  </si>
  <si>
    <t>775511800</t>
  </si>
  <si>
    <t>Demontáž podlah vlysových lepených s lištami lepenými do suti</t>
  </si>
  <si>
    <t>1071548790</t>
  </si>
  <si>
    <t>776</t>
  </si>
  <si>
    <t>Podlahy povlakové</t>
  </si>
  <si>
    <t>87</t>
  </si>
  <si>
    <t>776111111</t>
  </si>
  <si>
    <t>Broušení anhydritového podkladu povlakových podlah</t>
  </si>
  <si>
    <t>1785132870</t>
  </si>
  <si>
    <t>88</t>
  </si>
  <si>
    <t>776111311</t>
  </si>
  <si>
    <t>Vysátí podkladu povlakových podlah</t>
  </si>
  <si>
    <t>-1562965161</t>
  </si>
  <si>
    <t>89</t>
  </si>
  <si>
    <t>776121111</t>
  </si>
  <si>
    <t>Vodou ředitelná penetrace savého podkladu povlakových podlah ředěná v poměru 1:3</t>
  </si>
  <si>
    <t>-106550947</t>
  </si>
  <si>
    <t>-PP_D</t>
  </si>
  <si>
    <t>90</t>
  </si>
  <si>
    <t>776201814</t>
  </si>
  <si>
    <t>Demontáž povlakových podlahovin volně položených podlepených páskou</t>
  </si>
  <si>
    <t>1533242051</t>
  </si>
  <si>
    <t>"kuchyň" (3,2*4,2+0,3*1,2)</t>
  </si>
  <si>
    <t>91</t>
  </si>
  <si>
    <t>776231111</t>
  </si>
  <si>
    <t>Lepení lamel a čtverců z vinylu standardním lepidlem</t>
  </si>
  <si>
    <t>581538531</t>
  </si>
  <si>
    <t>92</t>
  </si>
  <si>
    <t>28411050</t>
  </si>
  <si>
    <t>dílce vinylové tl 2,0mm, nášlapná vrstva 0,40mm, úprava PUR, třída zátěže 23/32/41, otlak 0,05mm, R10, třída otěru T, hořlavost Bfl S1, bez ftalátů</t>
  </si>
  <si>
    <t>2096785660</t>
  </si>
  <si>
    <t>52,013*1,1 'Přepočtené koeficientem množství</t>
  </si>
  <si>
    <t>93</t>
  </si>
  <si>
    <t>776410811</t>
  </si>
  <si>
    <t>Odstranění soklíků a lišt pryžových nebo plastových</t>
  </si>
  <si>
    <t>-437420663</t>
  </si>
  <si>
    <t>"kuchyň" (3,6+3,6+4,2+4,2)-(0,8+1,6)</t>
  </si>
  <si>
    <t>94</t>
  </si>
  <si>
    <t>776421111</t>
  </si>
  <si>
    <t>Montáž obvodových lišt lepením</t>
  </si>
  <si>
    <t>-530122696</t>
  </si>
  <si>
    <t>"kuchyň" (4,2+4,2+3,5+3,5)-(0,8+0,8)</t>
  </si>
  <si>
    <t>"ob.pokoj" (4,2+4,2+3,7+3,7)-(0,8)</t>
  </si>
  <si>
    <t xml:space="preserve">"pokoj"  (4,2+4,2+3,5+3,5)-(0,8)</t>
  </si>
  <si>
    <t xml:space="preserve">"chodba"  (1,65*2,65+1,2*3,0)</t>
  </si>
  <si>
    <t>95</t>
  </si>
  <si>
    <t>61418102</t>
  </si>
  <si>
    <t>lišta podlahová dřevěná buk 8x35mm</t>
  </si>
  <si>
    <t>-2000282219</t>
  </si>
  <si>
    <t>51,373</t>
  </si>
  <si>
    <t>51,373*1,05 'Přepočtené koeficientem množství</t>
  </si>
  <si>
    <t>96</t>
  </si>
  <si>
    <t>776421312</t>
  </si>
  <si>
    <t>Montáž přechodových šroubovaných lišt</t>
  </si>
  <si>
    <t>931383518</t>
  </si>
  <si>
    <t>0,6*2</t>
  </si>
  <si>
    <t>0,8*3</t>
  </si>
  <si>
    <t>97</t>
  </si>
  <si>
    <t>55343120</t>
  </si>
  <si>
    <t>profil přechodový Al vrtaný 30mm stříbro</t>
  </si>
  <si>
    <t>-578975421</t>
  </si>
  <si>
    <t>98</t>
  </si>
  <si>
    <t>998776101</t>
  </si>
  <si>
    <t>Přesun hmot tonážní pro podlahy povlakové v objektech v do 6 m</t>
  </si>
  <si>
    <t>-1176475328</t>
  </si>
  <si>
    <t>781</t>
  </si>
  <si>
    <t>Dokončovací práce - obklady</t>
  </si>
  <si>
    <t>99</t>
  </si>
  <si>
    <t>781121011</t>
  </si>
  <si>
    <t>Nátěr penetrační na stěnu</t>
  </si>
  <si>
    <t>295609261</t>
  </si>
  <si>
    <t>100</t>
  </si>
  <si>
    <t>781471810</t>
  </si>
  <si>
    <t>Demontáž obkladů z obkladaček keramických kladených do malty</t>
  </si>
  <si>
    <t>1955665230</t>
  </si>
  <si>
    <t>1,55*(2,08+1,7+0,75+0,65+0,5)</t>
  </si>
  <si>
    <t>101</t>
  </si>
  <si>
    <t>781474114</t>
  </si>
  <si>
    <t>Montáž obkladů vnitřních keramických hladkých do 22 ks/m2 lepených flexibilním lepidlem</t>
  </si>
  <si>
    <t>-530916693</t>
  </si>
  <si>
    <t>102</t>
  </si>
  <si>
    <t>59761040</t>
  </si>
  <si>
    <t>obklad keramický hladký přes 19 do 22ks/m2</t>
  </si>
  <si>
    <t>-799452519</t>
  </si>
  <si>
    <t>28,61*1,1 'Přepočtené koeficientem množství</t>
  </si>
  <si>
    <t>103</t>
  </si>
  <si>
    <t>781494111</t>
  </si>
  <si>
    <t>Plastové profily rohové lepené flexibilním lepidlem</t>
  </si>
  <si>
    <t>-964984390</t>
  </si>
  <si>
    <t>"koupelna x WC" (2,2+1,0+2,2)*2</t>
  </si>
  <si>
    <t>"WC" (0,6+0,9+0,6+0,9)</t>
  </si>
  <si>
    <t>104</t>
  </si>
  <si>
    <t>781494211</t>
  </si>
  <si>
    <t>Plastové profily vanové lepené flexibilním lepidlem</t>
  </si>
  <si>
    <t>-64087334</t>
  </si>
  <si>
    <t>"koupelna" 0,7+1,7+0,7</t>
  </si>
  <si>
    <t>105</t>
  </si>
  <si>
    <t>781495115</t>
  </si>
  <si>
    <t>Spárování vnitřních obkladů silikonem</t>
  </si>
  <si>
    <t>-1886961770</t>
  </si>
  <si>
    <t>"koupelna"</t>
  </si>
  <si>
    <t>2,2*3</t>
  </si>
  <si>
    <t>"WC"</t>
  </si>
  <si>
    <t>2,2*4+(0,6+0,6+0,9+0,9)</t>
  </si>
  <si>
    <t>106</t>
  </si>
  <si>
    <t>781495142</t>
  </si>
  <si>
    <t>Průnik obkladem kruhový do DN 90</t>
  </si>
  <si>
    <t>548192874</t>
  </si>
  <si>
    <t>"koupelna" 2+2+1+1</t>
  </si>
  <si>
    <t>107</t>
  </si>
  <si>
    <t>998781101</t>
  </si>
  <si>
    <t>Přesun hmot tonážní pro obklady keramické v objektech v do 6 m</t>
  </si>
  <si>
    <t>-262051378</t>
  </si>
  <si>
    <t>783</t>
  </si>
  <si>
    <t>Dokončovací práce - nátěry</t>
  </si>
  <si>
    <t>108</t>
  </si>
  <si>
    <t>783614551</t>
  </si>
  <si>
    <t>Základní jednonásobný syntetický nátěr potrubí DN do 50 mm</t>
  </si>
  <si>
    <t>1075802863</t>
  </si>
  <si>
    <t>109</t>
  </si>
  <si>
    <t>783617611</t>
  </si>
  <si>
    <t>Krycí dvojnásobný syntetický nátěr potrubí DN do 50 mm</t>
  </si>
  <si>
    <t>1284188990</t>
  </si>
  <si>
    <t>784</t>
  </si>
  <si>
    <t>Dokončovací práce - malby a tapety</t>
  </si>
  <si>
    <t>110</t>
  </si>
  <si>
    <t>784111011</t>
  </si>
  <si>
    <t>Obroušení podkladu omítnutého v místnostech výšky do 3,80 m</t>
  </si>
  <si>
    <t>-1110753950</t>
  </si>
  <si>
    <t>111</t>
  </si>
  <si>
    <t>784121001</t>
  </si>
  <si>
    <t>Oškrabání malby v mísnostech výšky do 3,80 m</t>
  </si>
  <si>
    <t>1672784896</t>
  </si>
  <si>
    <t>112</t>
  </si>
  <si>
    <t>784131013</t>
  </si>
  <si>
    <t>Odstranění lepených tapet s makulaturou ze stěn výšky do 3,80 m</t>
  </si>
  <si>
    <t>-1861810864</t>
  </si>
  <si>
    <t xml:space="preserve">"chodba"  -(2,5*(3,6)*2+2,5*(3,85)*2-(0,6*2,0*2+0,8*2,0*3))</t>
  </si>
  <si>
    <t>"komora" -(2,5*(1,75+1,75+0,85+0,85)-(0,6*2,0))</t>
  </si>
  <si>
    <t>"koupelna" -((2,5)*(1,75+1,75+1,6+1,6)-(1,0*2,2+0,6*2,0)+(0,5)*2,2*2)</t>
  </si>
  <si>
    <t>"wc" -((2,5)*(1,15+1,15+2,3+2,3)-(0,6*0,9+1,0*2,2))</t>
  </si>
  <si>
    <t>113</t>
  </si>
  <si>
    <t>784181101</t>
  </si>
  <si>
    <t>Základní akrylátová jednonásobná bezbarvá penetrace podkladu v místnostech výšky do 3,80 m</t>
  </si>
  <si>
    <t>-887121831</t>
  </si>
  <si>
    <t>114</t>
  </si>
  <si>
    <t>784221101</t>
  </si>
  <si>
    <t>Dvojnásobné bílé malby ze směsí za sucha dobře otěruvzdorných v místnostech do 3,80 m</t>
  </si>
  <si>
    <t>387875823</t>
  </si>
  <si>
    <t>VRN</t>
  </si>
  <si>
    <t>Vedlejší rozpočtové náklady</t>
  </si>
  <si>
    <t>VRN4</t>
  </si>
  <si>
    <t>Inženýrská činnost</t>
  </si>
  <si>
    <t>115</t>
  </si>
  <si>
    <t>044002000</t>
  </si>
  <si>
    <t>Revize</t>
  </si>
  <si>
    <t>1024</t>
  </si>
  <si>
    <t>10703137</t>
  </si>
  <si>
    <t>VRN6</t>
  </si>
  <si>
    <t>Územní vlivy</t>
  </si>
  <si>
    <t>116</t>
  </si>
  <si>
    <t>065002000</t>
  </si>
  <si>
    <t>Mimostaveništní doprava materiálů</t>
  </si>
  <si>
    <t>%</t>
  </si>
  <si>
    <t>-1061900628</t>
  </si>
  <si>
    <t>VP</t>
  </si>
  <si>
    <t xml:space="preserve">  Vícepráce</t>
  </si>
  <si>
    <t>PN</t>
  </si>
  <si>
    <t>SEZNAM FIGUR</t>
  </si>
  <si>
    <t>Výměra</t>
  </si>
  <si>
    <t xml:space="preserve"> Nerudova 701/18</t>
  </si>
  <si>
    <t>2,2*(1,7+1,75+1,6+1,6)-(0,6*2,0+1,0*2,2)</t>
  </si>
  <si>
    <t>2,2*(1,15+2,3+2,3+1,15)</t>
  </si>
  <si>
    <t>Použití figury:</t>
  </si>
  <si>
    <t>"kuchyň" (4,2*3,2+0,3*1,2)</t>
  </si>
  <si>
    <t>"komora" (1,75*0,85)</t>
  </si>
  <si>
    <t>"koupelna" (1,75*1,6+1,0*0,5)</t>
  </si>
  <si>
    <t>"wc" (1,15*2,3)</t>
  </si>
  <si>
    <t>"kuchyň" 2,5*(3,5+3,5+4,2+4,2)-(0,8*2,0*2+1,35*1,4+0,75*2,1)</t>
  </si>
  <si>
    <t>"ob.pokoj" 2,5*(4,2+4,2+3,7+3,7)-(0,8*2,0+1,4*2,1+1,35*1,4+0,75*2,1)</t>
  </si>
  <si>
    <t xml:space="preserve">"pokoj"  2,5*(4,2+4,2+3,5+3,5)-(0,8*2,0+1,4*2,1)</t>
  </si>
  <si>
    <t xml:space="preserve">"chodba"  2,5*(3,6)*2+2,5*(3,85)*2-(0,6*2,0*2+0,8*2,0*3)</t>
  </si>
  <si>
    <t>"komora" 2,5*(1,75+1,75+0,85+0,85)-(0,6*2,0)</t>
  </si>
  <si>
    <t>"koupelna" (2,5)*(1,75+1,75+1,6+1,6)-(1,0*2,2+0,6*2,0)+(0,5)*2,2*2</t>
  </si>
  <si>
    <t>"wc" (2,5)*(1,15+1,15+2,3+2,3)-(0,6*0,9+1,0*2,2)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</si>
</sst>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36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Ostrov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11_210401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Jáchymovská 1, Ostrov 363 01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23. 8. 2021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Městský úřad Ostrov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37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'Nerudova 701-18 - Udržova...'!J30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'Nerudova 701-18 - Udržova...'!P142</f>
        <v>0</v>
      </c>
      <c r="AV95" s="129">
        <f>'Nerudova 701-18 - Udržova...'!J33</f>
        <v>0</v>
      </c>
      <c r="AW95" s="129">
        <f>'Nerudova 701-18 - Udržova...'!J34</f>
        <v>0</v>
      </c>
      <c r="AX95" s="129">
        <f>'Nerudova 701-18 - Udržova...'!J35</f>
        <v>0</v>
      </c>
      <c r="AY95" s="129">
        <f>'Nerudova 701-18 - Udržova...'!J36</f>
        <v>0</v>
      </c>
      <c r="AZ95" s="129">
        <f>'Nerudova 701-18 - Udržova...'!F33</f>
        <v>0</v>
      </c>
      <c r="BA95" s="129">
        <f>'Nerudova 701-18 - Udržova...'!F34</f>
        <v>0</v>
      </c>
      <c r="BB95" s="129">
        <f>'Nerudova 701-18 - Udržova...'!F35</f>
        <v>0</v>
      </c>
      <c r="BC95" s="129">
        <f>'Nerudova 701-18 - Udržova...'!F36</f>
        <v>0</v>
      </c>
      <c r="BD95" s="131">
        <f>'Nerudova 701-18 - Udržova...'!F37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86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/grcfEq+G0jhTuNn2d4llIqrdct7FyQNujAGQxHQZBvnVEa33uOB2C8V1AqmgcIUAhyMZm2RxoqieU/vly/wXA==" hashValue="CaGyjUcxotqCJ7ZS/PEoApiNPqqDn3EqXDTnpMZVpe/j0YYKICXZQUbQyOTX4/TlvaQ1CaSIGNAlKuGMbO3jl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Nerudova 701-18 - Udržov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  <c r="AZ2" s="133" t="s">
        <v>88</v>
      </c>
      <c r="BA2" s="133" t="s">
        <v>89</v>
      </c>
      <c r="BB2" s="133" t="s">
        <v>90</v>
      </c>
      <c r="BC2" s="133" t="s">
        <v>91</v>
      </c>
      <c r="BD2" s="133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21"/>
      <c r="AT3" s="18" t="s">
        <v>86</v>
      </c>
      <c r="AZ3" s="133" t="s">
        <v>93</v>
      </c>
      <c r="BA3" s="133" t="s">
        <v>94</v>
      </c>
      <c r="BB3" s="133" t="s">
        <v>90</v>
      </c>
      <c r="BC3" s="133" t="s">
        <v>95</v>
      </c>
      <c r="BD3" s="133" t="s">
        <v>92</v>
      </c>
    </row>
    <row r="4" s="1" customFormat="1" ht="24.96" customHeight="1">
      <c r="B4" s="21"/>
      <c r="D4" s="136" t="s">
        <v>96</v>
      </c>
      <c r="L4" s="21"/>
      <c r="M4" s="137" t="s">
        <v>10</v>
      </c>
      <c r="AT4" s="18" t="s">
        <v>4</v>
      </c>
      <c r="AZ4" s="133" t="s">
        <v>97</v>
      </c>
      <c r="BA4" s="133" t="s">
        <v>98</v>
      </c>
      <c r="BB4" s="133" t="s">
        <v>90</v>
      </c>
      <c r="BC4" s="133" t="s">
        <v>99</v>
      </c>
      <c r="BD4" s="133" t="s">
        <v>92</v>
      </c>
    </row>
    <row r="5" s="1" customFormat="1" ht="6.96" customHeight="1">
      <c r="B5" s="21"/>
      <c r="L5" s="21"/>
      <c r="AZ5" s="133" t="s">
        <v>100</v>
      </c>
      <c r="BA5" s="133" t="s">
        <v>101</v>
      </c>
      <c r="BB5" s="133" t="s">
        <v>90</v>
      </c>
      <c r="BC5" s="133" t="s">
        <v>102</v>
      </c>
      <c r="BD5" s="133" t="s">
        <v>92</v>
      </c>
    </row>
    <row r="6" s="1" customFormat="1" ht="12" customHeight="1">
      <c r="B6" s="21"/>
      <c r="D6" s="138" t="s">
        <v>16</v>
      </c>
      <c r="L6" s="21"/>
    </row>
    <row r="7" s="1" customFormat="1" ht="16.5" customHeight="1">
      <c r="B7" s="21"/>
      <c r="E7" s="139" t="str">
        <f>'Rekapitulace stavby'!K6</f>
        <v>11_210401</v>
      </c>
      <c r="F7" s="138"/>
      <c r="G7" s="138"/>
      <c r="H7" s="138"/>
      <c r="L7" s="21"/>
    </row>
    <row r="8" s="2" customFormat="1" ht="12" customHeight="1">
      <c r="A8" s="39"/>
      <c r="B8" s="45"/>
      <c r="C8" s="39"/>
      <c r="D8" s="138" t="s">
        <v>103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0" t="s">
        <v>104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8" t="s">
        <v>18</v>
      </c>
      <c r="E11" s="39"/>
      <c r="F11" s="141" t="s">
        <v>1</v>
      </c>
      <c r="G11" s="39"/>
      <c r="H11" s="39"/>
      <c r="I11" s="138" t="s">
        <v>19</v>
      </c>
      <c r="J11" s="141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8" t="s">
        <v>20</v>
      </c>
      <c r="E12" s="39"/>
      <c r="F12" s="141" t="s">
        <v>21</v>
      </c>
      <c r="G12" s="39"/>
      <c r="H12" s="39"/>
      <c r="I12" s="138" t="s">
        <v>22</v>
      </c>
      <c r="J12" s="142" t="str">
        <f>'Rekapitulace stavby'!AN8</f>
        <v>23. 8. 2021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8" t="s">
        <v>24</v>
      </c>
      <c r="E14" s="39"/>
      <c r="F14" s="39"/>
      <c r="G14" s="39"/>
      <c r="H14" s="39"/>
      <c r="I14" s="138" t="s">
        <v>25</v>
      </c>
      <c r="J14" s="141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1" t="s">
        <v>27</v>
      </c>
      <c r="F15" s="39"/>
      <c r="G15" s="39"/>
      <c r="H15" s="39"/>
      <c r="I15" s="138" t="s">
        <v>28</v>
      </c>
      <c r="J15" s="141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8" t="s">
        <v>30</v>
      </c>
      <c r="E17" s="39"/>
      <c r="F17" s="39"/>
      <c r="G17" s="39"/>
      <c r="H17" s="39"/>
      <c r="I17" s="13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1"/>
      <c r="G18" s="141"/>
      <c r="H18" s="141"/>
      <c r="I18" s="13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8" t="s">
        <v>32</v>
      </c>
      <c r="E20" s="39"/>
      <c r="F20" s="39"/>
      <c r="G20" s="39"/>
      <c r="H20" s="39"/>
      <c r="I20" s="138" t="s">
        <v>25</v>
      </c>
      <c r="J20" s="141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1" t="str">
        <f>IF('Rekapitulace stavby'!E17="","",'Rekapitulace stavby'!E17)</f>
        <v xml:space="preserve"> </v>
      </c>
      <c r="F21" s="39"/>
      <c r="G21" s="39"/>
      <c r="H21" s="39"/>
      <c r="I21" s="138" t="s">
        <v>28</v>
      </c>
      <c r="J21" s="141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8" t="s">
        <v>35</v>
      </c>
      <c r="E23" s="39"/>
      <c r="F23" s="39"/>
      <c r="G23" s="39"/>
      <c r="H23" s="39"/>
      <c r="I23" s="138" t="s">
        <v>25</v>
      </c>
      <c r="J23" s="141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1" t="str">
        <f>IF('Rekapitulace stavby'!E20="","",'Rekapitulace stavby'!E20)</f>
        <v xml:space="preserve"> </v>
      </c>
      <c r="F24" s="39"/>
      <c r="G24" s="39"/>
      <c r="H24" s="39"/>
      <c r="I24" s="138" t="s">
        <v>28</v>
      </c>
      <c r="J24" s="141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8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7"/>
      <c r="E29" s="147"/>
      <c r="F29" s="147"/>
      <c r="G29" s="147"/>
      <c r="H29" s="147"/>
      <c r="I29" s="147"/>
      <c r="J29" s="147"/>
      <c r="K29" s="147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8" t="s">
        <v>38</v>
      </c>
      <c r="E30" s="39"/>
      <c r="F30" s="39"/>
      <c r="G30" s="39"/>
      <c r="H30" s="39"/>
      <c r="I30" s="39"/>
      <c r="J30" s="149">
        <f>ROUND(J142,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7"/>
      <c r="E31" s="147"/>
      <c r="F31" s="147"/>
      <c r="G31" s="147"/>
      <c r="H31" s="147"/>
      <c r="I31" s="147"/>
      <c r="J31" s="147"/>
      <c r="K31" s="14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0" t="s">
        <v>40</v>
      </c>
      <c r="G32" s="39"/>
      <c r="H32" s="39"/>
      <c r="I32" s="150" t="s">
        <v>39</v>
      </c>
      <c r="J32" s="150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1" t="s">
        <v>42</v>
      </c>
      <c r="E33" s="138" t="s">
        <v>43</v>
      </c>
      <c r="F33" s="152">
        <f>ROUND((ROUND((SUM(BE142:BE526)),  2) + SUM(BE528:BE532)), 2)</f>
        <v>0</v>
      </c>
      <c r="G33" s="39"/>
      <c r="H33" s="39"/>
      <c r="I33" s="153">
        <v>0.20999999999999999</v>
      </c>
      <c r="J33" s="152">
        <f>ROUND((ROUND(((SUM(BE142:BE526))*I33),  2) + (SUM(BE528:BE532)*I33)),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8" t="s">
        <v>44</v>
      </c>
      <c r="F34" s="152">
        <f>ROUND((ROUND((SUM(BF142:BF526)),  2) + SUM(BF528:BF532)), 2)</f>
        <v>0</v>
      </c>
      <c r="G34" s="39"/>
      <c r="H34" s="39"/>
      <c r="I34" s="153">
        <v>0.14999999999999999</v>
      </c>
      <c r="J34" s="152">
        <f>ROUND((ROUND(((SUM(BF142:BF526))*I34),  2) + (SUM(BF528:BF532)*I34)),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8" t="s">
        <v>45</v>
      </c>
      <c r="F35" s="152">
        <f>ROUND((ROUND((SUM(BG142:BG526)),  2) + SUM(BG528:BG532)), 2)</f>
        <v>0</v>
      </c>
      <c r="G35" s="39"/>
      <c r="H35" s="39"/>
      <c r="I35" s="153">
        <v>0.20999999999999999</v>
      </c>
      <c r="J35" s="15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8" t="s">
        <v>46</v>
      </c>
      <c r="F36" s="152">
        <f>ROUND((ROUND((SUM(BH142:BH526)),  2) + SUM(BH528:BH532)), 2)</f>
        <v>0</v>
      </c>
      <c r="G36" s="39"/>
      <c r="H36" s="39"/>
      <c r="I36" s="153">
        <v>0.14999999999999999</v>
      </c>
      <c r="J36" s="15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8" t="s">
        <v>47</v>
      </c>
      <c r="F37" s="152">
        <f>ROUND((ROUND((SUM(BI142:BI526)),  2) + SUM(BI528:BI532)), 2)</f>
        <v>0</v>
      </c>
      <c r="G37" s="39"/>
      <c r="H37" s="39"/>
      <c r="I37" s="153">
        <v>0</v>
      </c>
      <c r="J37" s="15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2" t="str">
        <f>E7</f>
        <v>11_210401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Nerudova 701/18 - Udržovací práce bytu č. 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Jáchymovská 1, Ostrov 363 01</v>
      </c>
      <c r="G89" s="41"/>
      <c r="H89" s="41"/>
      <c r="I89" s="33" t="s">
        <v>22</v>
      </c>
      <c r="J89" s="80" t="str">
        <f>IF(J12="","",J12)</f>
        <v>23. 8. 2021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Městský úřad Ostrov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3" t="s">
        <v>106</v>
      </c>
      <c r="D94" s="174"/>
      <c r="E94" s="174"/>
      <c r="F94" s="174"/>
      <c r="G94" s="174"/>
      <c r="H94" s="174"/>
      <c r="I94" s="174"/>
      <c r="J94" s="175" t="s">
        <v>107</v>
      </c>
      <c r="K94" s="174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6" t="s">
        <v>108</v>
      </c>
      <c r="D96" s="41"/>
      <c r="E96" s="41"/>
      <c r="F96" s="41"/>
      <c r="G96" s="41"/>
      <c r="H96" s="41"/>
      <c r="I96" s="41"/>
      <c r="J96" s="111">
        <f>J142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109</v>
      </c>
    </row>
    <row r="97" s="9" customFormat="1" ht="24.96" customHeight="1">
      <c r="A97" s="9"/>
      <c r="B97" s="177"/>
      <c r="C97" s="178"/>
      <c r="D97" s="179" t="s">
        <v>110</v>
      </c>
      <c r="E97" s="180"/>
      <c r="F97" s="180"/>
      <c r="G97" s="180"/>
      <c r="H97" s="180"/>
      <c r="I97" s="180"/>
      <c r="J97" s="181">
        <f>J143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111</v>
      </c>
      <c r="E98" s="186"/>
      <c r="F98" s="186"/>
      <c r="G98" s="186"/>
      <c r="H98" s="186"/>
      <c r="I98" s="186"/>
      <c r="J98" s="187">
        <f>J144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112</v>
      </c>
      <c r="E99" s="186"/>
      <c r="F99" s="186"/>
      <c r="G99" s="186"/>
      <c r="H99" s="186"/>
      <c r="I99" s="186"/>
      <c r="J99" s="187">
        <f>J153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113</v>
      </c>
      <c r="E100" s="186"/>
      <c r="F100" s="186"/>
      <c r="G100" s="186"/>
      <c r="H100" s="186"/>
      <c r="I100" s="186"/>
      <c r="J100" s="187">
        <f>J203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114</v>
      </c>
      <c r="E101" s="186"/>
      <c r="F101" s="186"/>
      <c r="G101" s="186"/>
      <c r="H101" s="186"/>
      <c r="I101" s="186"/>
      <c r="J101" s="187">
        <f>J236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115</v>
      </c>
      <c r="E102" s="186"/>
      <c r="F102" s="186"/>
      <c r="G102" s="186"/>
      <c r="H102" s="186"/>
      <c r="I102" s="186"/>
      <c r="J102" s="187">
        <f>J249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116</v>
      </c>
      <c r="E103" s="180"/>
      <c r="F103" s="180"/>
      <c r="G103" s="180"/>
      <c r="H103" s="180"/>
      <c r="I103" s="180"/>
      <c r="J103" s="181">
        <f>J251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117</v>
      </c>
      <c r="E104" s="186"/>
      <c r="F104" s="186"/>
      <c r="G104" s="186"/>
      <c r="H104" s="186"/>
      <c r="I104" s="186"/>
      <c r="J104" s="187">
        <f>J252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118</v>
      </c>
      <c r="E105" s="186"/>
      <c r="F105" s="186"/>
      <c r="G105" s="186"/>
      <c r="H105" s="186"/>
      <c r="I105" s="186"/>
      <c r="J105" s="187">
        <f>J272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119</v>
      </c>
      <c r="E106" s="186"/>
      <c r="F106" s="186"/>
      <c r="G106" s="186"/>
      <c r="H106" s="186"/>
      <c r="I106" s="186"/>
      <c r="J106" s="187">
        <f>J285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120</v>
      </c>
      <c r="E107" s="186"/>
      <c r="F107" s="186"/>
      <c r="G107" s="186"/>
      <c r="H107" s="186"/>
      <c r="I107" s="186"/>
      <c r="J107" s="187">
        <f>J295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121</v>
      </c>
      <c r="E108" s="186"/>
      <c r="F108" s="186"/>
      <c r="G108" s="186"/>
      <c r="H108" s="186"/>
      <c r="I108" s="186"/>
      <c r="J108" s="187">
        <f>J317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122</v>
      </c>
      <c r="E109" s="186"/>
      <c r="F109" s="186"/>
      <c r="G109" s="186"/>
      <c r="H109" s="186"/>
      <c r="I109" s="186"/>
      <c r="J109" s="187">
        <f>J330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123</v>
      </c>
      <c r="E110" s="186"/>
      <c r="F110" s="186"/>
      <c r="G110" s="186"/>
      <c r="H110" s="186"/>
      <c r="I110" s="186"/>
      <c r="J110" s="187">
        <f>J338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124</v>
      </c>
      <c r="E111" s="186"/>
      <c r="F111" s="186"/>
      <c r="G111" s="186"/>
      <c r="H111" s="186"/>
      <c r="I111" s="186"/>
      <c r="J111" s="187">
        <f>J352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125</v>
      </c>
      <c r="E112" s="186"/>
      <c r="F112" s="186"/>
      <c r="G112" s="186"/>
      <c r="H112" s="186"/>
      <c r="I112" s="186"/>
      <c r="J112" s="187">
        <f>J357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126</v>
      </c>
      <c r="E113" s="186"/>
      <c r="F113" s="186"/>
      <c r="G113" s="186"/>
      <c r="H113" s="186"/>
      <c r="I113" s="186"/>
      <c r="J113" s="187">
        <f>J393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3"/>
      <c r="C114" s="184"/>
      <c r="D114" s="185" t="s">
        <v>127</v>
      </c>
      <c r="E114" s="186"/>
      <c r="F114" s="186"/>
      <c r="G114" s="186"/>
      <c r="H114" s="186"/>
      <c r="I114" s="186"/>
      <c r="J114" s="187">
        <f>J414</f>
        <v>0</v>
      </c>
      <c r="K114" s="184"/>
      <c r="L114" s="18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3"/>
      <c r="C115" s="184"/>
      <c r="D115" s="185" t="s">
        <v>128</v>
      </c>
      <c r="E115" s="186"/>
      <c r="F115" s="186"/>
      <c r="G115" s="186"/>
      <c r="H115" s="186"/>
      <c r="I115" s="186"/>
      <c r="J115" s="187">
        <f>J419</f>
        <v>0</v>
      </c>
      <c r="K115" s="184"/>
      <c r="L115" s="18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3"/>
      <c r="C116" s="184"/>
      <c r="D116" s="185" t="s">
        <v>129</v>
      </c>
      <c r="E116" s="186"/>
      <c r="F116" s="186"/>
      <c r="G116" s="186"/>
      <c r="H116" s="186"/>
      <c r="I116" s="186"/>
      <c r="J116" s="187">
        <f>J460</f>
        <v>0</v>
      </c>
      <c r="K116" s="184"/>
      <c r="L116" s="18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3"/>
      <c r="C117" s="184"/>
      <c r="D117" s="185" t="s">
        <v>130</v>
      </c>
      <c r="E117" s="186"/>
      <c r="F117" s="186"/>
      <c r="G117" s="186"/>
      <c r="H117" s="186"/>
      <c r="I117" s="186"/>
      <c r="J117" s="187">
        <f>J486</f>
        <v>0</v>
      </c>
      <c r="K117" s="184"/>
      <c r="L117" s="18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3"/>
      <c r="C118" s="184"/>
      <c r="D118" s="185" t="s">
        <v>131</v>
      </c>
      <c r="E118" s="186"/>
      <c r="F118" s="186"/>
      <c r="G118" s="186"/>
      <c r="H118" s="186"/>
      <c r="I118" s="186"/>
      <c r="J118" s="187">
        <f>J494</f>
        <v>0</v>
      </c>
      <c r="K118" s="184"/>
      <c r="L118" s="18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77"/>
      <c r="C119" s="178"/>
      <c r="D119" s="179" t="s">
        <v>132</v>
      </c>
      <c r="E119" s="180"/>
      <c r="F119" s="180"/>
      <c r="G119" s="180"/>
      <c r="H119" s="180"/>
      <c r="I119" s="180"/>
      <c r="J119" s="181">
        <f>J522</f>
        <v>0</v>
      </c>
      <c r="K119" s="178"/>
      <c r="L119" s="182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83"/>
      <c r="C120" s="184"/>
      <c r="D120" s="185" t="s">
        <v>133</v>
      </c>
      <c r="E120" s="186"/>
      <c r="F120" s="186"/>
      <c r="G120" s="186"/>
      <c r="H120" s="186"/>
      <c r="I120" s="186"/>
      <c r="J120" s="187">
        <f>J523</f>
        <v>0</v>
      </c>
      <c r="K120" s="184"/>
      <c r="L120" s="188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3"/>
      <c r="C121" s="184"/>
      <c r="D121" s="185" t="s">
        <v>134</v>
      </c>
      <c r="E121" s="186"/>
      <c r="F121" s="186"/>
      <c r="G121" s="186"/>
      <c r="H121" s="186"/>
      <c r="I121" s="186"/>
      <c r="J121" s="187">
        <f>J525</f>
        <v>0</v>
      </c>
      <c r="K121" s="184"/>
      <c r="L121" s="188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1.84" customHeight="1">
      <c r="A122" s="9"/>
      <c r="B122" s="177"/>
      <c r="C122" s="178"/>
      <c r="D122" s="189" t="s">
        <v>135</v>
      </c>
      <c r="E122" s="178"/>
      <c r="F122" s="178"/>
      <c r="G122" s="178"/>
      <c r="H122" s="178"/>
      <c r="I122" s="178"/>
      <c r="J122" s="190">
        <f>J527</f>
        <v>0</v>
      </c>
      <c r="K122" s="178"/>
      <c r="L122" s="182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2" customFormat="1" ht="21.84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8" s="2" customFormat="1" ht="6.96" customHeight="1">
      <c r="A128" s="39"/>
      <c r="B128" s="69"/>
      <c r="C128" s="70"/>
      <c r="D128" s="70"/>
      <c r="E128" s="70"/>
      <c r="F128" s="70"/>
      <c r="G128" s="70"/>
      <c r="H128" s="70"/>
      <c r="I128" s="70"/>
      <c r="J128" s="70"/>
      <c r="K128" s="70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96" customHeight="1">
      <c r="A129" s="39"/>
      <c r="B129" s="40"/>
      <c r="C129" s="24" t="s">
        <v>136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16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172" t="str">
        <f>E7</f>
        <v>11_210401</v>
      </c>
      <c r="F132" s="33"/>
      <c r="G132" s="33"/>
      <c r="H132" s="33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103</v>
      </c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77" t="str">
        <f>E9</f>
        <v>Nerudova 701/18 - Udržovací práce bytu č. 18</v>
      </c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20</v>
      </c>
      <c r="D136" s="41"/>
      <c r="E136" s="41"/>
      <c r="F136" s="28" t="str">
        <f>F12</f>
        <v>Jáchymovská 1, Ostrov 363 01</v>
      </c>
      <c r="G136" s="41"/>
      <c r="H136" s="41"/>
      <c r="I136" s="33" t="s">
        <v>22</v>
      </c>
      <c r="J136" s="80" t="str">
        <f>IF(J12="","",J12)</f>
        <v>23. 8. 2021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24</v>
      </c>
      <c r="D138" s="41"/>
      <c r="E138" s="41"/>
      <c r="F138" s="28" t="str">
        <f>E15</f>
        <v>Městský úřad Ostrov</v>
      </c>
      <c r="G138" s="41"/>
      <c r="H138" s="41"/>
      <c r="I138" s="33" t="s">
        <v>32</v>
      </c>
      <c r="J138" s="37" t="str">
        <f>E21</f>
        <v xml:space="preserve"> 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30</v>
      </c>
      <c r="D139" s="41"/>
      <c r="E139" s="41"/>
      <c r="F139" s="28" t="str">
        <f>IF(E18="","",E18)</f>
        <v>Vyplň údaj</v>
      </c>
      <c r="G139" s="41"/>
      <c r="H139" s="41"/>
      <c r="I139" s="33" t="s">
        <v>35</v>
      </c>
      <c r="J139" s="37" t="str">
        <f>E24</f>
        <v xml:space="preserve"> 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0.32" customHeight="1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11" customFormat="1" ht="29.28" customHeight="1">
      <c r="A141" s="191"/>
      <c r="B141" s="192"/>
      <c r="C141" s="193" t="s">
        <v>137</v>
      </c>
      <c r="D141" s="194" t="s">
        <v>63</v>
      </c>
      <c r="E141" s="194" t="s">
        <v>59</v>
      </c>
      <c r="F141" s="194" t="s">
        <v>60</v>
      </c>
      <c r="G141" s="194" t="s">
        <v>138</v>
      </c>
      <c r="H141" s="194" t="s">
        <v>139</v>
      </c>
      <c r="I141" s="194" t="s">
        <v>140</v>
      </c>
      <c r="J141" s="195" t="s">
        <v>107</v>
      </c>
      <c r="K141" s="196" t="s">
        <v>141</v>
      </c>
      <c r="L141" s="197"/>
      <c r="M141" s="101" t="s">
        <v>1</v>
      </c>
      <c r="N141" s="102" t="s">
        <v>42</v>
      </c>
      <c r="O141" s="102" t="s">
        <v>142</v>
      </c>
      <c r="P141" s="102" t="s">
        <v>143</v>
      </c>
      <c r="Q141" s="102" t="s">
        <v>144</v>
      </c>
      <c r="R141" s="102" t="s">
        <v>145</v>
      </c>
      <c r="S141" s="102" t="s">
        <v>146</v>
      </c>
      <c r="T141" s="103" t="s">
        <v>147</v>
      </c>
      <c r="U141" s="191"/>
      <c r="V141" s="191"/>
      <c r="W141" s="191"/>
      <c r="X141" s="191"/>
      <c r="Y141" s="191"/>
      <c r="Z141" s="191"/>
      <c r="AA141" s="191"/>
      <c r="AB141" s="191"/>
      <c r="AC141" s="191"/>
      <c r="AD141" s="191"/>
      <c r="AE141" s="191"/>
    </row>
    <row r="142" s="2" customFormat="1" ht="22.8" customHeight="1">
      <c r="A142" s="39"/>
      <c r="B142" s="40"/>
      <c r="C142" s="108" t="s">
        <v>148</v>
      </c>
      <c r="D142" s="41"/>
      <c r="E142" s="41"/>
      <c r="F142" s="41"/>
      <c r="G142" s="41"/>
      <c r="H142" s="41"/>
      <c r="I142" s="41"/>
      <c r="J142" s="198">
        <f>BK142</f>
        <v>0</v>
      </c>
      <c r="K142" s="41"/>
      <c r="L142" s="45"/>
      <c r="M142" s="104"/>
      <c r="N142" s="199"/>
      <c r="O142" s="105"/>
      <c r="P142" s="200">
        <f>P143+P251+P522+P527</f>
        <v>0</v>
      </c>
      <c r="Q142" s="105"/>
      <c r="R142" s="200">
        <f>R143+R251+R522+R527</f>
        <v>10.20137199</v>
      </c>
      <c r="S142" s="105"/>
      <c r="T142" s="201">
        <f>T143+T251+T522+T527</f>
        <v>16.505237059999999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77</v>
      </c>
      <c r="AU142" s="18" t="s">
        <v>109</v>
      </c>
      <c r="BK142" s="202">
        <f>BK143+BK251+BK522+BK527</f>
        <v>0</v>
      </c>
    </row>
    <row r="143" s="12" customFormat="1" ht="25.92" customHeight="1">
      <c r="A143" s="12"/>
      <c r="B143" s="203"/>
      <c r="C143" s="204"/>
      <c r="D143" s="205" t="s">
        <v>77</v>
      </c>
      <c r="E143" s="206" t="s">
        <v>149</v>
      </c>
      <c r="F143" s="206" t="s">
        <v>150</v>
      </c>
      <c r="G143" s="204"/>
      <c r="H143" s="204"/>
      <c r="I143" s="207"/>
      <c r="J143" s="190">
        <f>BK143</f>
        <v>0</v>
      </c>
      <c r="K143" s="204"/>
      <c r="L143" s="208"/>
      <c r="M143" s="209"/>
      <c r="N143" s="210"/>
      <c r="O143" s="210"/>
      <c r="P143" s="211">
        <f>P144+P153+P203+P236+P249</f>
        <v>0</v>
      </c>
      <c r="Q143" s="210"/>
      <c r="R143" s="211">
        <f>R144+R153+R203+R236+R249</f>
        <v>8.4088278600000006</v>
      </c>
      <c r="S143" s="210"/>
      <c r="T143" s="212">
        <f>T144+T153+T203+T236+T249</f>
        <v>9.8287499999999994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86</v>
      </c>
      <c r="AT143" s="214" t="s">
        <v>77</v>
      </c>
      <c r="AU143" s="214" t="s">
        <v>78</v>
      </c>
      <c r="AY143" s="213" t="s">
        <v>151</v>
      </c>
      <c r="BK143" s="215">
        <f>BK144+BK153+BK203+BK236+BK249</f>
        <v>0</v>
      </c>
    </row>
    <row r="144" s="12" customFormat="1" ht="22.8" customHeight="1">
      <c r="A144" s="12"/>
      <c r="B144" s="203"/>
      <c r="C144" s="204"/>
      <c r="D144" s="205" t="s">
        <v>77</v>
      </c>
      <c r="E144" s="216" t="s">
        <v>92</v>
      </c>
      <c r="F144" s="216" t="s">
        <v>152</v>
      </c>
      <c r="G144" s="204"/>
      <c r="H144" s="204"/>
      <c r="I144" s="207"/>
      <c r="J144" s="217">
        <f>BK144</f>
        <v>0</v>
      </c>
      <c r="K144" s="204"/>
      <c r="L144" s="208"/>
      <c r="M144" s="209"/>
      <c r="N144" s="210"/>
      <c r="O144" s="210"/>
      <c r="P144" s="211">
        <f>SUM(P145:P152)</f>
        <v>0</v>
      </c>
      <c r="Q144" s="210"/>
      <c r="R144" s="211">
        <f>SUM(R145:R152)</f>
        <v>0.5329296</v>
      </c>
      <c r="S144" s="210"/>
      <c r="T144" s="212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86</v>
      </c>
      <c r="AT144" s="214" t="s">
        <v>77</v>
      </c>
      <c r="AU144" s="214" t="s">
        <v>86</v>
      </c>
      <c r="AY144" s="213" t="s">
        <v>151</v>
      </c>
      <c r="BK144" s="215">
        <f>SUM(BK145:BK152)</f>
        <v>0</v>
      </c>
    </row>
    <row r="145" s="2" customFormat="1" ht="24.15" customHeight="1">
      <c r="A145" s="39"/>
      <c r="B145" s="40"/>
      <c r="C145" s="218" t="s">
        <v>86</v>
      </c>
      <c r="D145" s="218" t="s">
        <v>153</v>
      </c>
      <c r="E145" s="219" t="s">
        <v>154</v>
      </c>
      <c r="F145" s="220" t="s">
        <v>155</v>
      </c>
      <c r="G145" s="221" t="s">
        <v>90</v>
      </c>
      <c r="H145" s="222">
        <v>3</v>
      </c>
      <c r="I145" s="223"/>
      <c r="J145" s="224">
        <f>ROUND(I145*H145,2)</f>
        <v>0</v>
      </c>
      <c r="K145" s="225"/>
      <c r="L145" s="45"/>
      <c r="M145" s="226" t="s">
        <v>1</v>
      </c>
      <c r="N145" s="227" t="s">
        <v>44</v>
      </c>
      <c r="O145" s="92"/>
      <c r="P145" s="228">
        <f>O145*H145</f>
        <v>0</v>
      </c>
      <c r="Q145" s="228">
        <v>0.052859999999999997</v>
      </c>
      <c r="R145" s="228">
        <f>Q145*H145</f>
        <v>0.15858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156</v>
      </c>
      <c r="AT145" s="230" t="s">
        <v>153</v>
      </c>
      <c r="AU145" s="230" t="s">
        <v>157</v>
      </c>
      <c r="AY145" s="18" t="s">
        <v>151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157</v>
      </c>
      <c r="BK145" s="231">
        <f>ROUND(I145*H145,2)</f>
        <v>0</v>
      </c>
      <c r="BL145" s="18" t="s">
        <v>156</v>
      </c>
      <c r="BM145" s="230" t="s">
        <v>158</v>
      </c>
    </row>
    <row r="146" s="13" customFormat="1">
      <c r="A146" s="13"/>
      <c r="B146" s="232"/>
      <c r="C146" s="233"/>
      <c r="D146" s="234" t="s">
        <v>159</v>
      </c>
      <c r="E146" s="235" t="s">
        <v>1</v>
      </c>
      <c r="F146" s="236" t="s">
        <v>160</v>
      </c>
      <c r="G146" s="233"/>
      <c r="H146" s="237">
        <v>3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159</v>
      </c>
      <c r="AU146" s="243" t="s">
        <v>157</v>
      </c>
      <c r="AV146" s="13" t="s">
        <v>157</v>
      </c>
      <c r="AW146" s="13" t="s">
        <v>34</v>
      </c>
      <c r="AX146" s="13" t="s">
        <v>86</v>
      </c>
      <c r="AY146" s="243" t="s">
        <v>151</v>
      </c>
    </row>
    <row r="147" s="2" customFormat="1" ht="24.15" customHeight="1">
      <c r="A147" s="39"/>
      <c r="B147" s="40"/>
      <c r="C147" s="218" t="s">
        <v>157</v>
      </c>
      <c r="D147" s="218" t="s">
        <v>153</v>
      </c>
      <c r="E147" s="219" t="s">
        <v>161</v>
      </c>
      <c r="F147" s="220" t="s">
        <v>162</v>
      </c>
      <c r="G147" s="221" t="s">
        <v>90</v>
      </c>
      <c r="H147" s="222">
        <v>3.6000000000000001</v>
      </c>
      <c r="I147" s="223"/>
      <c r="J147" s="224">
        <f>ROUND(I147*H147,2)</f>
        <v>0</v>
      </c>
      <c r="K147" s="225"/>
      <c r="L147" s="45"/>
      <c r="M147" s="226" t="s">
        <v>1</v>
      </c>
      <c r="N147" s="227" t="s">
        <v>44</v>
      </c>
      <c r="O147" s="92"/>
      <c r="P147" s="228">
        <f>O147*H147</f>
        <v>0</v>
      </c>
      <c r="Q147" s="228">
        <v>0.061969999999999997</v>
      </c>
      <c r="R147" s="228">
        <f>Q147*H147</f>
        <v>0.22309199999999999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156</v>
      </c>
      <c r="AT147" s="230" t="s">
        <v>153</v>
      </c>
      <c r="AU147" s="230" t="s">
        <v>157</v>
      </c>
      <c r="AY147" s="18" t="s">
        <v>151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157</v>
      </c>
      <c r="BK147" s="231">
        <f>ROUND(I147*H147,2)</f>
        <v>0</v>
      </c>
      <c r="BL147" s="18" t="s">
        <v>156</v>
      </c>
      <c r="BM147" s="230" t="s">
        <v>163</v>
      </c>
    </row>
    <row r="148" s="13" customFormat="1">
      <c r="A148" s="13"/>
      <c r="B148" s="232"/>
      <c r="C148" s="233"/>
      <c r="D148" s="234" t="s">
        <v>159</v>
      </c>
      <c r="E148" s="235" t="s">
        <v>1</v>
      </c>
      <c r="F148" s="236" t="s">
        <v>164</v>
      </c>
      <c r="G148" s="233"/>
      <c r="H148" s="237">
        <v>1.9199999999999999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159</v>
      </c>
      <c r="AU148" s="243" t="s">
        <v>157</v>
      </c>
      <c r="AV148" s="13" t="s">
        <v>157</v>
      </c>
      <c r="AW148" s="13" t="s">
        <v>34</v>
      </c>
      <c r="AX148" s="13" t="s">
        <v>78</v>
      </c>
      <c r="AY148" s="243" t="s">
        <v>151</v>
      </c>
    </row>
    <row r="149" s="13" customFormat="1">
      <c r="A149" s="13"/>
      <c r="B149" s="232"/>
      <c r="C149" s="233"/>
      <c r="D149" s="234" t="s">
        <v>159</v>
      </c>
      <c r="E149" s="235" t="s">
        <v>1</v>
      </c>
      <c r="F149" s="236" t="s">
        <v>165</v>
      </c>
      <c r="G149" s="233"/>
      <c r="H149" s="237">
        <v>1.6799999999999999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159</v>
      </c>
      <c r="AU149" s="243" t="s">
        <v>157</v>
      </c>
      <c r="AV149" s="13" t="s">
        <v>157</v>
      </c>
      <c r="AW149" s="13" t="s">
        <v>34</v>
      </c>
      <c r="AX149" s="13" t="s">
        <v>78</v>
      </c>
      <c r="AY149" s="243" t="s">
        <v>151</v>
      </c>
    </row>
    <row r="150" s="14" customFormat="1">
      <c r="A150" s="14"/>
      <c r="B150" s="244"/>
      <c r="C150" s="245"/>
      <c r="D150" s="234" t="s">
        <v>159</v>
      </c>
      <c r="E150" s="246" t="s">
        <v>1</v>
      </c>
      <c r="F150" s="247" t="s">
        <v>166</v>
      </c>
      <c r="G150" s="245"/>
      <c r="H150" s="248">
        <v>3.6000000000000001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159</v>
      </c>
      <c r="AU150" s="254" t="s">
        <v>157</v>
      </c>
      <c r="AV150" s="14" t="s">
        <v>156</v>
      </c>
      <c r="AW150" s="14" t="s">
        <v>34</v>
      </c>
      <c r="AX150" s="14" t="s">
        <v>86</v>
      </c>
      <c r="AY150" s="254" t="s">
        <v>151</v>
      </c>
    </row>
    <row r="151" s="2" customFormat="1" ht="24.15" customHeight="1">
      <c r="A151" s="39"/>
      <c r="B151" s="40"/>
      <c r="C151" s="218" t="s">
        <v>92</v>
      </c>
      <c r="D151" s="218" t="s">
        <v>153</v>
      </c>
      <c r="E151" s="219" t="s">
        <v>167</v>
      </c>
      <c r="F151" s="220" t="s">
        <v>168</v>
      </c>
      <c r="G151" s="221" t="s">
        <v>90</v>
      </c>
      <c r="H151" s="222">
        <v>2.8799999999999999</v>
      </c>
      <c r="I151" s="223"/>
      <c r="J151" s="224">
        <f>ROUND(I151*H151,2)</f>
        <v>0</v>
      </c>
      <c r="K151" s="225"/>
      <c r="L151" s="45"/>
      <c r="M151" s="226" t="s">
        <v>1</v>
      </c>
      <c r="N151" s="227" t="s">
        <v>44</v>
      </c>
      <c r="O151" s="92"/>
      <c r="P151" s="228">
        <f>O151*H151</f>
        <v>0</v>
      </c>
      <c r="Q151" s="228">
        <v>0.052519999999999997</v>
      </c>
      <c r="R151" s="228">
        <f>Q151*H151</f>
        <v>0.15125759999999999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156</v>
      </c>
      <c r="AT151" s="230" t="s">
        <v>153</v>
      </c>
      <c r="AU151" s="230" t="s">
        <v>157</v>
      </c>
      <c r="AY151" s="18" t="s">
        <v>151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157</v>
      </c>
      <c r="BK151" s="231">
        <f>ROUND(I151*H151,2)</f>
        <v>0</v>
      </c>
      <c r="BL151" s="18" t="s">
        <v>156</v>
      </c>
      <c r="BM151" s="230" t="s">
        <v>169</v>
      </c>
    </row>
    <row r="152" s="13" customFormat="1">
      <c r="A152" s="13"/>
      <c r="B152" s="232"/>
      <c r="C152" s="233"/>
      <c r="D152" s="234" t="s">
        <v>159</v>
      </c>
      <c r="E152" s="235" t="s">
        <v>1</v>
      </c>
      <c r="F152" s="236" t="s">
        <v>170</v>
      </c>
      <c r="G152" s="233"/>
      <c r="H152" s="237">
        <v>2.8799999999999999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159</v>
      </c>
      <c r="AU152" s="243" t="s">
        <v>157</v>
      </c>
      <c r="AV152" s="13" t="s">
        <v>157</v>
      </c>
      <c r="AW152" s="13" t="s">
        <v>34</v>
      </c>
      <c r="AX152" s="13" t="s">
        <v>86</v>
      </c>
      <c r="AY152" s="243" t="s">
        <v>151</v>
      </c>
    </row>
    <row r="153" s="12" customFormat="1" ht="22.8" customHeight="1">
      <c r="A153" s="12"/>
      <c r="B153" s="203"/>
      <c r="C153" s="204"/>
      <c r="D153" s="205" t="s">
        <v>77</v>
      </c>
      <c r="E153" s="216" t="s">
        <v>171</v>
      </c>
      <c r="F153" s="216" t="s">
        <v>172</v>
      </c>
      <c r="G153" s="204"/>
      <c r="H153" s="204"/>
      <c r="I153" s="207"/>
      <c r="J153" s="217">
        <f>BK153</f>
        <v>0</v>
      </c>
      <c r="K153" s="204"/>
      <c r="L153" s="208"/>
      <c r="M153" s="209"/>
      <c r="N153" s="210"/>
      <c r="O153" s="210"/>
      <c r="P153" s="211">
        <f>SUM(P154:P202)</f>
        <v>0</v>
      </c>
      <c r="Q153" s="210"/>
      <c r="R153" s="211">
        <f>SUM(R154:R202)</f>
        <v>7.8735204200000011</v>
      </c>
      <c r="S153" s="210"/>
      <c r="T153" s="212">
        <f>SUM(T154:T202)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86</v>
      </c>
      <c r="AT153" s="214" t="s">
        <v>77</v>
      </c>
      <c r="AU153" s="214" t="s">
        <v>86</v>
      </c>
      <c r="AY153" s="213" t="s">
        <v>151</v>
      </c>
      <c r="BK153" s="215">
        <f>SUM(BK154:BK202)</f>
        <v>0</v>
      </c>
    </row>
    <row r="154" s="2" customFormat="1" ht="24.15" customHeight="1">
      <c r="A154" s="39"/>
      <c r="B154" s="40"/>
      <c r="C154" s="218" t="s">
        <v>156</v>
      </c>
      <c r="D154" s="218" t="s">
        <v>153</v>
      </c>
      <c r="E154" s="219" t="s">
        <v>173</v>
      </c>
      <c r="F154" s="220" t="s">
        <v>174</v>
      </c>
      <c r="G154" s="221" t="s">
        <v>90</v>
      </c>
      <c r="H154" s="222">
        <v>59.445999999999998</v>
      </c>
      <c r="I154" s="223"/>
      <c r="J154" s="224">
        <f>ROUND(I154*H154,2)</f>
        <v>0</v>
      </c>
      <c r="K154" s="225"/>
      <c r="L154" s="45"/>
      <c r="M154" s="226" t="s">
        <v>1</v>
      </c>
      <c r="N154" s="227" t="s">
        <v>44</v>
      </c>
      <c r="O154" s="92"/>
      <c r="P154" s="228">
        <f>O154*H154</f>
        <v>0</v>
      </c>
      <c r="Q154" s="228">
        <v>0.00025999999999999998</v>
      </c>
      <c r="R154" s="228">
        <f>Q154*H154</f>
        <v>0.015455959999999998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156</v>
      </c>
      <c r="AT154" s="230" t="s">
        <v>153</v>
      </c>
      <c r="AU154" s="230" t="s">
        <v>157</v>
      </c>
      <c r="AY154" s="18" t="s">
        <v>151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157</v>
      </c>
      <c r="BK154" s="231">
        <f>ROUND(I154*H154,2)</f>
        <v>0</v>
      </c>
      <c r="BL154" s="18" t="s">
        <v>156</v>
      </c>
      <c r="BM154" s="230" t="s">
        <v>175</v>
      </c>
    </row>
    <row r="155" s="13" customFormat="1">
      <c r="A155" s="13"/>
      <c r="B155" s="232"/>
      <c r="C155" s="233"/>
      <c r="D155" s="234" t="s">
        <v>159</v>
      </c>
      <c r="E155" s="235" t="s">
        <v>1</v>
      </c>
      <c r="F155" s="236" t="s">
        <v>93</v>
      </c>
      <c r="G155" s="233"/>
      <c r="H155" s="237">
        <v>59.445999999999998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159</v>
      </c>
      <c r="AU155" s="243" t="s">
        <v>157</v>
      </c>
      <c r="AV155" s="13" t="s">
        <v>157</v>
      </c>
      <c r="AW155" s="13" t="s">
        <v>34</v>
      </c>
      <c r="AX155" s="13" t="s">
        <v>86</v>
      </c>
      <c r="AY155" s="243" t="s">
        <v>151</v>
      </c>
    </row>
    <row r="156" s="2" customFormat="1" ht="24.15" customHeight="1">
      <c r="A156" s="39"/>
      <c r="B156" s="40"/>
      <c r="C156" s="218" t="s">
        <v>176</v>
      </c>
      <c r="D156" s="218" t="s">
        <v>153</v>
      </c>
      <c r="E156" s="219" t="s">
        <v>177</v>
      </c>
      <c r="F156" s="220" t="s">
        <v>178</v>
      </c>
      <c r="G156" s="221" t="s">
        <v>90</v>
      </c>
      <c r="H156" s="222">
        <v>59.445999999999998</v>
      </c>
      <c r="I156" s="223"/>
      <c r="J156" s="224">
        <f>ROUND(I156*H156,2)</f>
        <v>0</v>
      </c>
      <c r="K156" s="225"/>
      <c r="L156" s="45"/>
      <c r="M156" s="226" t="s">
        <v>1</v>
      </c>
      <c r="N156" s="227" t="s">
        <v>44</v>
      </c>
      <c r="O156" s="92"/>
      <c r="P156" s="228">
        <f>O156*H156</f>
        <v>0</v>
      </c>
      <c r="Q156" s="228">
        <v>0.0043800000000000002</v>
      </c>
      <c r="R156" s="228">
        <f>Q156*H156</f>
        <v>0.26037347999999999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156</v>
      </c>
      <c r="AT156" s="230" t="s">
        <v>153</v>
      </c>
      <c r="AU156" s="230" t="s">
        <v>157</v>
      </c>
      <c r="AY156" s="18" t="s">
        <v>151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157</v>
      </c>
      <c r="BK156" s="231">
        <f>ROUND(I156*H156,2)</f>
        <v>0</v>
      </c>
      <c r="BL156" s="18" t="s">
        <v>156</v>
      </c>
      <c r="BM156" s="230" t="s">
        <v>179</v>
      </c>
    </row>
    <row r="157" s="13" customFormat="1">
      <c r="A157" s="13"/>
      <c r="B157" s="232"/>
      <c r="C157" s="233"/>
      <c r="D157" s="234" t="s">
        <v>159</v>
      </c>
      <c r="E157" s="235" t="s">
        <v>1</v>
      </c>
      <c r="F157" s="236" t="s">
        <v>93</v>
      </c>
      <c r="G157" s="233"/>
      <c r="H157" s="237">
        <v>59.445999999999998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159</v>
      </c>
      <c r="AU157" s="243" t="s">
        <v>157</v>
      </c>
      <c r="AV157" s="13" t="s">
        <v>157</v>
      </c>
      <c r="AW157" s="13" t="s">
        <v>34</v>
      </c>
      <c r="AX157" s="13" t="s">
        <v>86</v>
      </c>
      <c r="AY157" s="243" t="s">
        <v>151</v>
      </c>
    </row>
    <row r="158" s="2" customFormat="1" ht="24.15" customHeight="1">
      <c r="A158" s="39"/>
      <c r="B158" s="40"/>
      <c r="C158" s="218" t="s">
        <v>171</v>
      </c>
      <c r="D158" s="218" t="s">
        <v>153</v>
      </c>
      <c r="E158" s="219" t="s">
        <v>180</v>
      </c>
      <c r="F158" s="220" t="s">
        <v>181</v>
      </c>
      <c r="G158" s="221" t="s">
        <v>90</v>
      </c>
      <c r="H158" s="222">
        <v>59.445999999999998</v>
      </c>
      <c r="I158" s="223"/>
      <c r="J158" s="224">
        <f>ROUND(I158*H158,2)</f>
        <v>0</v>
      </c>
      <c r="K158" s="225"/>
      <c r="L158" s="45"/>
      <c r="M158" s="226" t="s">
        <v>1</v>
      </c>
      <c r="N158" s="227" t="s">
        <v>44</v>
      </c>
      <c r="O158" s="92"/>
      <c r="P158" s="228">
        <f>O158*H158</f>
        <v>0</v>
      </c>
      <c r="Q158" s="228">
        <v>0.0030000000000000001</v>
      </c>
      <c r="R158" s="228">
        <f>Q158*H158</f>
        <v>0.178338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156</v>
      </c>
      <c r="AT158" s="230" t="s">
        <v>153</v>
      </c>
      <c r="AU158" s="230" t="s">
        <v>157</v>
      </c>
      <c r="AY158" s="18" t="s">
        <v>151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157</v>
      </c>
      <c r="BK158" s="231">
        <f>ROUND(I158*H158,2)</f>
        <v>0</v>
      </c>
      <c r="BL158" s="18" t="s">
        <v>156</v>
      </c>
      <c r="BM158" s="230" t="s">
        <v>182</v>
      </c>
    </row>
    <row r="159" s="13" customFormat="1">
      <c r="A159" s="13"/>
      <c r="B159" s="232"/>
      <c r="C159" s="233"/>
      <c r="D159" s="234" t="s">
        <v>159</v>
      </c>
      <c r="E159" s="235" t="s">
        <v>1</v>
      </c>
      <c r="F159" s="236" t="s">
        <v>93</v>
      </c>
      <c r="G159" s="233"/>
      <c r="H159" s="237">
        <v>59.445999999999998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159</v>
      </c>
      <c r="AU159" s="243" t="s">
        <v>157</v>
      </c>
      <c r="AV159" s="13" t="s">
        <v>157</v>
      </c>
      <c r="AW159" s="13" t="s">
        <v>34</v>
      </c>
      <c r="AX159" s="13" t="s">
        <v>86</v>
      </c>
      <c r="AY159" s="243" t="s">
        <v>151</v>
      </c>
    </row>
    <row r="160" s="2" customFormat="1" ht="24.15" customHeight="1">
      <c r="A160" s="39"/>
      <c r="B160" s="40"/>
      <c r="C160" s="218" t="s">
        <v>183</v>
      </c>
      <c r="D160" s="218" t="s">
        <v>153</v>
      </c>
      <c r="E160" s="219" t="s">
        <v>184</v>
      </c>
      <c r="F160" s="220" t="s">
        <v>185</v>
      </c>
      <c r="G160" s="221" t="s">
        <v>90</v>
      </c>
      <c r="H160" s="222">
        <v>169.19999999999999</v>
      </c>
      <c r="I160" s="223"/>
      <c r="J160" s="224">
        <f>ROUND(I160*H160,2)</f>
        <v>0</v>
      </c>
      <c r="K160" s="225"/>
      <c r="L160" s="45"/>
      <c r="M160" s="226" t="s">
        <v>1</v>
      </c>
      <c r="N160" s="227" t="s">
        <v>44</v>
      </c>
      <c r="O160" s="92"/>
      <c r="P160" s="228">
        <f>O160*H160</f>
        <v>0</v>
      </c>
      <c r="Q160" s="228">
        <v>0.00025999999999999998</v>
      </c>
      <c r="R160" s="228">
        <f>Q160*H160</f>
        <v>0.043991999999999996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156</v>
      </c>
      <c r="AT160" s="230" t="s">
        <v>153</v>
      </c>
      <c r="AU160" s="230" t="s">
        <v>157</v>
      </c>
      <c r="AY160" s="18" t="s">
        <v>151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157</v>
      </c>
      <c r="BK160" s="231">
        <f>ROUND(I160*H160,2)</f>
        <v>0</v>
      </c>
      <c r="BL160" s="18" t="s">
        <v>156</v>
      </c>
      <c r="BM160" s="230" t="s">
        <v>186</v>
      </c>
    </row>
    <row r="161" s="13" customFormat="1">
      <c r="A161" s="13"/>
      <c r="B161" s="232"/>
      <c r="C161" s="233"/>
      <c r="D161" s="234" t="s">
        <v>159</v>
      </c>
      <c r="E161" s="235" t="s">
        <v>1</v>
      </c>
      <c r="F161" s="236" t="s">
        <v>100</v>
      </c>
      <c r="G161" s="233"/>
      <c r="H161" s="237">
        <v>169.19999999999999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159</v>
      </c>
      <c r="AU161" s="243" t="s">
        <v>157</v>
      </c>
      <c r="AV161" s="13" t="s">
        <v>157</v>
      </c>
      <c r="AW161" s="13" t="s">
        <v>34</v>
      </c>
      <c r="AX161" s="13" t="s">
        <v>86</v>
      </c>
      <c r="AY161" s="243" t="s">
        <v>151</v>
      </c>
    </row>
    <row r="162" s="2" customFormat="1" ht="24.15" customHeight="1">
      <c r="A162" s="39"/>
      <c r="B162" s="40"/>
      <c r="C162" s="218" t="s">
        <v>187</v>
      </c>
      <c r="D162" s="218" t="s">
        <v>153</v>
      </c>
      <c r="E162" s="219" t="s">
        <v>188</v>
      </c>
      <c r="F162" s="220" t="s">
        <v>189</v>
      </c>
      <c r="G162" s="221" t="s">
        <v>90</v>
      </c>
      <c r="H162" s="222">
        <v>169.19999999999999</v>
      </c>
      <c r="I162" s="223"/>
      <c r="J162" s="224">
        <f>ROUND(I162*H162,2)</f>
        <v>0</v>
      </c>
      <c r="K162" s="225"/>
      <c r="L162" s="45"/>
      <c r="M162" s="226" t="s">
        <v>1</v>
      </c>
      <c r="N162" s="227" t="s">
        <v>44</v>
      </c>
      <c r="O162" s="92"/>
      <c r="P162" s="228">
        <f>O162*H162</f>
        <v>0</v>
      </c>
      <c r="Q162" s="228">
        <v>0.0043800000000000002</v>
      </c>
      <c r="R162" s="228">
        <f>Q162*H162</f>
        <v>0.74109599999999998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156</v>
      </c>
      <c r="AT162" s="230" t="s">
        <v>153</v>
      </c>
      <c r="AU162" s="230" t="s">
        <v>157</v>
      </c>
      <c r="AY162" s="18" t="s">
        <v>151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157</v>
      </c>
      <c r="BK162" s="231">
        <f>ROUND(I162*H162,2)</f>
        <v>0</v>
      </c>
      <c r="BL162" s="18" t="s">
        <v>156</v>
      </c>
      <c r="BM162" s="230" t="s">
        <v>190</v>
      </c>
    </row>
    <row r="163" s="13" customFormat="1">
      <c r="A163" s="13"/>
      <c r="B163" s="232"/>
      <c r="C163" s="233"/>
      <c r="D163" s="234" t="s">
        <v>159</v>
      </c>
      <c r="E163" s="235" t="s">
        <v>1</v>
      </c>
      <c r="F163" s="236" t="s">
        <v>100</v>
      </c>
      <c r="G163" s="233"/>
      <c r="H163" s="237">
        <v>169.19999999999999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159</v>
      </c>
      <c r="AU163" s="243" t="s">
        <v>157</v>
      </c>
      <c r="AV163" s="13" t="s">
        <v>157</v>
      </c>
      <c r="AW163" s="13" t="s">
        <v>34</v>
      </c>
      <c r="AX163" s="13" t="s">
        <v>86</v>
      </c>
      <c r="AY163" s="243" t="s">
        <v>151</v>
      </c>
    </row>
    <row r="164" s="2" customFormat="1" ht="24.15" customHeight="1">
      <c r="A164" s="39"/>
      <c r="B164" s="40"/>
      <c r="C164" s="218" t="s">
        <v>191</v>
      </c>
      <c r="D164" s="218" t="s">
        <v>153</v>
      </c>
      <c r="E164" s="219" t="s">
        <v>192</v>
      </c>
      <c r="F164" s="220" t="s">
        <v>193</v>
      </c>
      <c r="G164" s="221" t="s">
        <v>90</v>
      </c>
      <c r="H164" s="222">
        <v>140.59</v>
      </c>
      <c r="I164" s="223"/>
      <c r="J164" s="224">
        <f>ROUND(I164*H164,2)</f>
        <v>0</v>
      </c>
      <c r="K164" s="225"/>
      <c r="L164" s="45"/>
      <c r="M164" s="226" t="s">
        <v>1</v>
      </c>
      <c r="N164" s="227" t="s">
        <v>44</v>
      </c>
      <c r="O164" s="92"/>
      <c r="P164" s="228">
        <f>O164*H164</f>
        <v>0</v>
      </c>
      <c r="Q164" s="228">
        <v>0.0030000000000000001</v>
      </c>
      <c r="R164" s="228">
        <f>Q164*H164</f>
        <v>0.42177000000000003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156</v>
      </c>
      <c r="AT164" s="230" t="s">
        <v>153</v>
      </c>
      <c r="AU164" s="230" t="s">
        <v>157</v>
      </c>
      <c r="AY164" s="18" t="s">
        <v>151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157</v>
      </c>
      <c r="BK164" s="231">
        <f>ROUND(I164*H164,2)</f>
        <v>0</v>
      </c>
      <c r="BL164" s="18" t="s">
        <v>156</v>
      </c>
      <c r="BM164" s="230" t="s">
        <v>194</v>
      </c>
    </row>
    <row r="165" s="13" customFormat="1">
      <c r="A165" s="13"/>
      <c r="B165" s="232"/>
      <c r="C165" s="233"/>
      <c r="D165" s="234" t="s">
        <v>159</v>
      </c>
      <c r="E165" s="235" t="s">
        <v>1</v>
      </c>
      <c r="F165" s="236" t="s">
        <v>100</v>
      </c>
      <c r="G165" s="233"/>
      <c r="H165" s="237">
        <v>169.19999999999999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159</v>
      </c>
      <c r="AU165" s="243" t="s">
        <v>157</v>
      </c>
      <c r="AV165" s="13" t="s">
        <v>157</v>
      </c>
      <c r="AW165" s="13" t="s">
        <v>34</v>
      </c>
      <c r="AX165" s="13" t="s">
        <v>78</v>
      </c>
      <c r="AY165" s="243" t="s">
        <v>151</v>
      </c>
    </row>
    <row r="166" s="13" customFormat="1">
      <c r="A166" s="13"/>
      <c r="B166" s="232"/>
      <c r="C166" s="233"/>
      <c r="D166" s="234" t="s">
        <v>159</v>
      </c>
      <c r="E166" s="235" t="s">
        <v>1</v>
      </c>
      <c r="F166" s="236" t="s">
        <v>195</v>
      </c>
      <c r="G166" s="233"/>
      <c r="H166" s="237">
        <v>-28.609999999999999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159</v>
      </c>
      <c r="AU166" s="243" t="s">
        <v>157</v>
      </c>
      <c r="AV166" s="13" t="s">
        <v>157</v>
      </c>
      <c r="AW166" s="13" t="s">
        <v>34</v>
      </c>
      <c r="AX166" s="13" t="s">
        <v>78</v>
      </c>
      <c r="AY166" s="243" t="s">
        <v>151</v>
      </c>
    </row>
    <row r="167" s="14" customFormat="1">
      <c r="A167" s="14"/>
      <c r="B167" s="244"/>
      <c r="C167" s="245"/>
      <c r="D167" s="234" t="s">
        <v>159</v>
      </c>
      <c r="E167" s="246" t="s">
        <v>1</v>
      </c>
      <c r="F167" s="247" t="s">
        <v>166</v>
      </c>
      <c r="G167" s="245"/>
      <c r="H167" s="248">
        <v>140.58999999999998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159</v>
      </c>
      <c r="AU167" s="254" t="s">
        <v>157</v>
      </c>
      <c r="AV167" s="14" t="s">
        <v>156</v>
      </c>
      <c r="AW167" s="14" t="s">
        <v>34</v>
      </c>
      <c r="AX167" s="14" t="s">
        <v>86</v>
      </c>
      <c r="AY167" s="254" t="s">
        <v>151</v>
      </c>
    </row>
    <row r="168" s="2" customFormat="1" ht="24.15" customHeight="1">
      <c r="A168" s="39"/>
      <c r="B168" s="40"/>
      <c r="C168" s="218" t="s">
        <v>196</v>
      </c>
      <c r="D168" s="218" t="s">
        <v>153</v>
      </c>
      <c r="E168" s="219" t="s">
        <v>197</v>
      </c>
      <c r="F168" s="220" t="s">
        <v>198</v>
      </c>
      <c r="G168" s="221" t="s">
        <v>90</v>
      </c>
      <c r="H168" s="222">
        <v>32.674999999999997</v>
      </c>
      <c r="I168" s="223"/>
      <c r="J168" s="224">
        <f>ROUND(I168*H168,2)</f>
        <v>0</v>
      </c>
      <c r="K168" s="225"/>
      <c r="L168" s="45"/>
      <c r="M168" s="226" t="s">
        <v>1</v>
      </c>
      <c r="N168" s="227" t="s">
        <v>44</v>
      </c>
      <c r="O168" s="92"/>
      <c r="P168" s="228">
        <f>O168*H168</f>
        <v>0</v>
      </c>
      <c r="Q168" s="228">
        <v>0.015400000000000001</v>
      </c>
      <c r="R168" s="228">
        <f>Q168*H168</f>
        <v>0.50319499999999995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156</v>
      </c>
      <c r="AT168" s="230" t="s">
        <v>153</v>
      </c>
      <c r="AU168" s="230" t="s">
        <v>157</v>
      </c>
      <c r="AY168" s="18" t="s">
        <v>151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157</v>
      </c>
      <c r="BK168" s="231">
        <f>ROUND(I168*H168,2)</f>
        <v>0</v>
      </c>
      <c r="BL168" s="18" t="s">
        <v>156</v>
      </c>
      <c r="BM168" s="230" t="s">
        <v>199</v>
      </c>
    </row>
    <row r="169" s="15" customFormat="1">
      <c r="A169" s="15"/>
      <c r="B169" s="255"/>
      <c r="C169" s="256"/>
      <c r="D169" s="234" t="s">
        <v>159</v>
      </c>
      <c r="E169" s="257" t="s">
        <v>1</v>
      </c>
      <c r="F169" s="258" t="s">
        <v>200</v>
      </c>
      <c r="G169" s="256"/>
      <c r="H169" s="257" t="s">
        <v>1</v>
      </c>
      <c r="I169" s="259"/>
      <c r="J169" s="256"/>
      <c r="K169" s="256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159</v>
      </c>
      <c r="AU169" s="264" t="s">
        <v>157</v>
      </c>
      <c r="AV169" s="15" t="s">
        <v>86</v>
      </c>
      <c r="AW169" s="15" t="s">
        <v>34</v>
      </c>
      <c r="AX169" s="15" t="s">
        <v>78</v>
      </c>
      <c r="AY169" s="264" t="s">
        <v>151</v>
      </c>
    </row>
    <row r="170" s="13" customFormat="1">
      <c r="A170" s="13"/>
      <c r="B170" s="232"/>
      <c r="C170" s="233"/>
      <c r="D170" s="234" t="s">
        <v>159</v>
      </c>
      <c r="E170" s="235" t="s">
        <v>1</v>
      </c>
      <c r="F170" s="236" t="s">
        <v>201</v>
      </c>
      <c r="G170" s="233"/>
      <c r="H170" s="237">
        <v>13.225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159</v>
      </c>
      <c r="AU170" s="243" t="s">
        <v>157</v>
      </c>
      <c r="AV170" s="13" t="s">
        <v>157</v>
      </c>
      <c r="AW170" s="13" t="s">
        <v>34</v>
      </c>
      <c r="AX170" s="13" t="s">
        <v>78</v>
      </c>
      <c r="AY170" s="243" t="s">
        <v>151</v>
      </c>
    </row>
    <row r="171" s="13" customFormat="1">
      <c r="A171" s="13"/>
      <c r="B171" s="232"/>
      <c r="C171" s="233"/>
      <c r="D171" s="234" t="s">
        <v>159</v>
      </c>
      <c r="E171" s="235" t="s">
        <v>1</v>
      </c>
      <c r="F171" s="236" t="s">
        <v>202</v>
      </c>
      <c r="G171" s="233"/>
      <c r="H171" s="237">
        <v>2.2000000000000002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159</v>
      </c>
      <c r="AU171" s="243" t="s">
        <v>157</v>
      </c>
      <c r="AV171" s="13" t="s">
        <v>157</v>
      </c>
      <c r="AW171" s="13" t="s">
        <v>34</v>
      </c>
      <c r="AX171" s="13" t="s">
        <v>78</v>
      </c>
      <c r="AY171" s="243" t="s">
        <v>151</v>
      </c>
    </row>
    <row r="172" s="15" customFormat="1">
      <c r="A172" s="15"/>
      <c r="B172" s="255"/>
      <c r="C172" s="256"/>
      <c r="D172" s="234" t="s">
        <v>159</v>
      </c>
      <c r="E172" s="257" t="s">
        <v>1</v>
      </c>
      <c r="F172" s="258" t="s">
        <v>203</v>
      </c>
      <c r="G172" s="256"/>
      <c r="H172" s="257" t="s">
        <v>1</v>
      </c>
      <c r="I172" s="259"/>
      <c r="J172" s="256"/>
      <c r="K172" s="256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159</v>
      </c>
      <c r="AU172" s="264" t="s">
        <v>157</v>
      </c>
      <c r="AV172" s="15" t="s">
        <v>86</v>
      </c>
      <c r="AW172" s="15" t="s">
        <v>34</v>
      </c>
      <c r="AX172" s="15" t="s">
        <v>78</v>
      </c>
      <c r="AY172" s="264" t="s">
        <v>151</v>
      </c>
    </row>
    <row r="173" s="13" customFormat="1">
      <c r="A173" s="13"/>
      <c r="B173" s="232"/>
      <c r="C173" s="233"/>
      <c r="D173" s="234" t="s">
        <v>159</v>
      </c>
      <c r="E173" s="235" t="s">
        <v>1</v>
      </c>
      <c r="F173" s="236" t="s">
        <v>204</v>
      </c>
      <c r="G173" s="233"/>
      <c r="H173" s="237">
        <v>17.25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159</v>
      </c>
      <c r="AU173" s="243" t="s">
        <v>157</v>
      </c>
      <c r="AV173" s="13" t="s">
        <v>157</v>
      </c>
      <c r="AW173" s="13" t="s">
        <v>34</v>
      </c>
      <c r="AX173" s="13" t="s">
        <v>78</v>
      </c>
      <c r="AY173" s="243" t="s">
        <v>151</v>
      </c>
    </row>
    <row r="174" s="14" customFormat="1">
      <c r="A174" s="14"/>
      <c r="B174" s="244"/>
      <c r="C174" s="245"/>
      <c r="D174" s="234" t="s">
        <v>159</v>
      </c>
      <c r="E174" s="246" t="s">
        <v>1</v>
      </c>
      <c r="F174" s="247" t="s">
        <v>166</v>
      </c>
      <c r="G174" s="245"/>
      <c r="H174" s="248">
        <v>32.674999999999997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159</v>
      </c>
      <c r="AU174" s="254" t="s">
        <v>157</v>
      </c>
      <c r="AV174" s="14" t="s">
        <v>156</v>
      </c>
      <c r="AW174" s="14" t="s">
        <v>34</v>
      </c>
      <c r="AX174" s="14" t="s">
        <v>86</v>
      </c>
      <c r="AY174" s="254" t="s">
        <v>151</v>
      </c>
    </row>
    <row r="175" s="2" customFormat="1" ht="24.15" customHeight="1">
      <c r="A175" s="39"/>
      <c r="B175" s="40"/>
      <c r="C175" s="218" t="s">
        <v>205</v>
      </c>
      <c r="D175" s="218" t="s">
        <v>153</v>
      </c>
      <c r="E175" s="219" t="s">
        <v>206</v>
      </c>
      <c r="F175" s="220" t="s">
        <v>207</v>
      </c>
      <c r="G175" s="221" t="s">
        <v>90</v>
      </c>
      <c r="H175" s="222">
        <v>2.1549999999999998</v>
      </c>
      <c r="I175" s="223"/>
      <c r="J175" s="224">
        <f>ROUND(I175*H175,2)</f>
        <v>0</v>
      </c>
      <c r="K175" s="225"/>
      <c r="L175" s="45"/>
      <c r="M175" s="226" t="s">
        <v>1</v>
      </c>
      <c r="N175" s="227" t="s">
        <v>44</v>
      </c>
      <c r="O175" s="92"/>
      <c r="P175" s="228">
        <f>O175*H175</f>
        <v>0</v>
      </c>
      <c r="Q175" s="228">
        <v>0.038199999999999998</v>
      </c>
      <c r="R175" s="228">
        <f>Q175*H175</f>
        <v>0.082320999999999991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156</v>
      </c>
      <c r="AT175" s="230" t="s">
        <v>153</v>
      </c>
      <c r="AU175" s="230" t="s">
        <v>157</v>
      </c>
      <c r="AY175" s="18" t="s">
        <v>151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157</v>
      </c>
      <c r="BK175" s="231">
        <f>ROUND(I175*H175,2)</f>
        <v>0</v>
      </c>
      <c r="BL175" s="18" t="s">
        <v>156</v>
      </c>
      <c r="BM175" s="230" t="s">
        <v>208</v>
      </c>
    </row>
    <row r="176" s="15" customFormat="1">
      <c r="A176" s="15"/>
      <c r="B176" s="255"/>
      <c r="C176" s="256"/>
      <c r="D176" s="234" t="s">
        <v>159</v>
      </c>
      <c r="E176" s="257" t="s">
        <v>1</v>
      </c>
      <c r="F176" s="258" t="s">
        <v>209</v>
      </c>
      <c r="G176" s="256"/>
      <c r="H176" s="257" t="s">
        <v>1</v>
      </c>
      <c r="I176" s="259"/>
      <c r="J176" s="256"/>
      <c r="K176" s="256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159</v>
      </c>
      <c r="AU176" s="264" t="s">
        <v>157</v>
      </c>
      <c r="AV176" s="15" t="s">
        <v>86</v>
      </c>
      <c r="AW176" s="15" t="s">
        <v>34</v>
      </c>
      <c r="AX176" s="15" t="s">
        <v>78</v>
      </c>
      <c r="AY176" s="264" t="s">
        <v>151</v>
      </c>
    </row>
    <row r="177" s="13" customFormat="1">
      <c r="A177" s="13"/>
      <c r="B177" s="232"/>
      <c r="C177" s="233"/>
      <c r="D177" s="234" t="s">
        <v>159</v>
      </c>
      <c r="E177" s="235" t="s">
        <v>1</v>
      </c>
      <c r="F177" s="236" t="s">
        <v>210</v>
      </c>
      <c r="G177" s="233"/>
      <c r="H177" s="237">
        <v>0.38500000000000001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159</v>
      </c>
      <c r="AU177" s="243" t="s">
        <v>157</v>
      </c>
      <c r="AV177" s="13" t="s">
        <v>157</v>
      </c>
      <c r="AW177" s="13" t="s">
        <v>34</v>
      </c>
      <c r="AX177" s="13" t="s">
        <v>78</v>
      </c>
      <c r="AY177" s="243" t="s">
        <v>151</v>
      </c>
    </row>
    <row r="178" s="13" customFormat="1">
      <c r="A178" s="13"/>
      <c r="B178" s="232"/>
      <c r="C178" s="233"/>
      <c r="D178" s="234" t="s">
        <v>159</v>
      </c>
      <c r="E178" s="235" t="s">
        <v>1</v>
      </c>
      <c r="F178" s="236" t="s">
        <v>211</v>
      </c>
      <c r="G178" s="233"/>
      <c r="H178" s="237">
        <v>0.20000000000000001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159</v>
      </c>
      <c r="AU178" s="243" t="s">
        <v>157</v>
      </c>
      <c r="AV178" s="13" t="s">
        <v>157</v>
      </c>
      <c r="AW178" s="13" t="s">
        <v>34</v>
      </c>
      <c r="AX178" s="13" t="s">
        <v>78</v>
      </c>
      <c r="AY178" s="243" t="s">
        <v>151</v>
      </c>
    </row>
    <row r="179" s="16" customFormat="1">
      <c r="A179" s="16"/>
      <c r="B179" s="265"/>
      <c r="C179" s="266"/>
      <c r="D179" s="234" t="s">
        <v>159</v>
      </c>
      <c r="E179" s="267" t="s">
        <v>1</v>
      </c>
      <c r="F179" s="268" t="s">
        <v>212</v>
      </c>
      <c r="G179" s="266"/>
      <c r="H179" s="269">
        <v>0.58499999999999996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75" t="s">
        <v>159</v>
      </c>
      <c r="AU179" s="275" t="s">
        <v>157</v>
      </c>
      <c r="AV179" s="16" t="s">
        <v>92</v>
      </c>
      <c r="AW179" s="16" t="s">
        <v>34</v>
      </c>
      <c r="AX179" s="16" t="s">
        <v>78</v>
      </c>
      <c r="AY179" s="275" t="s">
        <v>151</v>
      </c>
    </row>
    <row r="180" s="15" customFormat="1">
      <c r="A180" s="15"/>
      <c r="B180" s="255"/>
      <c r="C180" s="256"/>
      <c r="D180" s="234" t="s">
        <v>159</v>
      </c>
      <c r="E180" s="257" t="s">
        <v>1</v>
      </c>
      <c r="F180" s="258" t="s">
        <v>213</v>
      </c>
      <c r="G180" s="256"/>
      <c r="H180" s="257" t="s">
        <v>1</v>
      </c>
      <c r="I180" s="259"/>
      <c r="J180" s="256"/>
      <c r="K180" s="256"/>
      <c r="L180" s="260"/>
      <c r="M180" s="261"/>
      <c r="N180" s="262"/>
      <c r="O180" s="262"/>
      <c r="P180" s="262"/>
      <c r="Q180" s="262"/>
      <c r="R180" s="262"/>
      <c r="S180" s="262"/>
      <c r="T180" s="26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4" t="s">
        <v>159</v>
      </c>
      <c r="AU180" s="264" t="s">
        <v>157</v>
      </c>
      <c r="AV180" s="15" t="s">
        <v>86</v>
      </c>
      <c r="AW180" s="15" t="s">
        <v>34</v>
      </c>
      <c r="AX180" s="15" t="s">
        <v>78</v>
      </c>
      <c r="AY180" s="264" t="s">
        <v>151</v>
      </c>
    </row>
    <row r="181" s="13" customFormat="1">
      <c r="A181" s="13"/>
      <c r="B181" s="232"/>
      <c r="C181" s="233"/>
      <c r="D181" s="234" t="s">
        <v>159</v>
      </c>
      <c r="E181" s="235" t="s">
        <v>1</v>
      </c>
      <c r="F181" s="236" t="s">
        <v>214</v>
      </c>
      <c r="G181" s="233"/>
      <c r="H181" s="237">
        <v>1.5700000000000001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159</v>
      </c>
      <c r="AU181" s="243" t="s">
        <v>157</v>
      </c>
      <c r="AV181" s="13" t="s">
        <v>157</v>
      </c>
      <c r="AW181" s="13" t="s">
        <v>34</v>
      </c>
      <c r="AX181" s="13" t="s">
        <v>78</v>
      </c>
      <c r="AY181" s="243" t="s">
        <v>151</v>
      </c>
    </row>
    <row r="182" s="16" customFormat="1">
      <c r="A182" s="16"/>
      <c r="B182" s="265"/>
      <c r="C182" s="266"/>
      <c r="D182" s="234" t="s">
        <v>159</v>
      </c>
      <c r="E182" s="267" t="s">
        <v>1</v>
      </c>
      <c r="F182" s="268" t="s">
        <v>212</v>
      </c>
      <c r="G182" s="266"/>
      <c r="H182" s="269">
        <v>1.5700000000000001</v>
      </c>
      <c r="I182" s="270"/>
      <c r="J182" s="266"/>
      <c r="K182" s="266"/>
      <c r="L182" s="271"/>
      <c r="M182" s="272"/>
      <c r="N182" s="273"/>
      <c r="O182" s="273"/>
      <c r="P182" s="273"/>
      <c r="Q182" s="273"/>
      <c r="R182" s="273"/>
      <c r="S182" s="273"/>
      <c r="T182" s="274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75" t="s">
        <v>159</v>
      </c>
      <c r="AU182" s="275" t="s">
        <v>157</v>
      </c>
      <c r="AV182" s="16" t="s">
        <v>92</v>
      </c>
      <c r="AW182" s="16" t="s">
        <v>34</v>
      </c>
      <c r="AX182" s="16" t="s">
        <v>78</v>
      </c>
      <c r="AY182" s="275" t="s">
        <v>151</v>
      </c>
    </row>
    <row r="183" s="14" customFormat="1">
      <c r="A183" s="14"/>
      <c r="B183" s="244"/>
      <c r="C183" s="245"/>
      <c r="D183" s="234" t="s">
        <v>159</v>
      </c>
      <c r="E183" s="246" t="s">
        <v>1</v>
      </c>
      <c r="F183" s="247" t="s">
        <v>166</v>
      </c>
      <c r="G183" s="245"/>
      <c r="H183" s="248">
        <v>2.1549999999999998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159</v>
      </c>
      <c r="AU183" s="254" t="s">
        <v>157</v>
      </c>
      <c r="AV183" s="14" t="s">
        <v>156</v>
      </c>
      <c r="AW183" s="14" t="s">
        <v>34</v>
      </c>
      <c r="AX183" s="14" t="s">
        <v>86</v>
      </c>
      <c r="AY183" s="254" t="s">
        <v>151</v>
      </c>
    </row>
    <row r="184" s="2" customFormat="1" ht="24.15" customHeight="1">
      <c r="A184" s="39"/>
      <c r="B184" s="40"/>
      <c r="C184" s="218" t="s">
        <v>215</v>
      </c>
      <c r="D184" s="218" t="s">
        <v>153</v>
      </c>
      <c r="E184" s="219" t="s">
        <v>216</v>
      </c>
      <c r="F184" s="220" t="s">
        <v>217</v>
      </c>
      <c r="G184" s="221" t="s">
        <v>90</v>
      </c>
      <c r="H184" s="222">
        <v>13.35</v>
      </c>
      <c r="I184" s="223"/>
      <c r="J184" s="224">
        <f>ROUND(I184*H184,2)</f>
        <v>0</v>
      </c>
      <c r="K184" s="225"/>
      <c r="L184" s="45"/>
      <c r="M184" s="226" t="s">
        <v>1</v>
      </c>
      <c r="N184" s="227" t="s">
        <v>44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156</v>
      </c>
      <c r="AT184" s="230" t="s">
        <v>153</v>
      </c>
      <c r="AU184" s="230" t="s">
        <v>157</v>
      </c>
      <c r="AY184" s="18" t="s">
        <v>151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157</v>
      </c>
      <c r="BK184" s="231">
        <f>ROUND(I184*H184,2)</f>
        <v>0</v>
      </c>
      <c r="BL184" s="18" t="s">
        <v>156</v>
      </c>
      <c r="BM184" s="230" t="s">
        <v>218</v>
      </c>
    </row>
    <row r="185" s="13" customFormat="1">
      <c r="A185" s="13"/>
      <c r="B185" s="232"/>
      <c r="C185" s="233"/>
      <c r="D185" s="234" t="s">
        <v>159</v>
      </c>
      <c r="E185" s="235" t="s">
        <v>1</v>
      </c>
      <c r="F185" s="236" t="s">
        <v>219</v>
      </c>
      <c r="G185" s="233"/>
      <c r="H185" s="237">
        <v>3.4649999999999999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159</v>
      </c>
      <c r="AU185" s="243" t="s">
        <v>157</v>
      </c>
      <c r="AV185" s="13" t="s">
        <v>157</v>
      </c>
      <c r="AW185" s="13" t="s">
        <v>34</v>
      </c>
      <c r="AX185" s="13" t="s">
        <v>78</v>
      </c>
      <c r="AY185" s="243" t="s">
        <v>151</v>
      </c>
    </row>
    <row r="186" s="13" customFormat="1">
      <c r="A186" s="13"/>
      <c r="B186" s="232"/>
      <c r="C186" s="233"/>
      <c r="D186" s="234" t="s">
        <v>159</v>
      </c>
      <c r="E186" s="235" t="s">
        <v>1</v>
      </c>
      <c r="F186" s="236" t="s">
        <v>220</v>
      </c>
      <c r="G186" s="233"/>
      <c r="H186" s="237">
        <v>6.4050000000000002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159</v>
      </c>
      <c r="AU186" s="243" t="s">
        <v>157</v>
      </c>
      <c r="AV186" s="13" t="s">
        <v>157</v>
      </c>
      <c r="AW186" s="13" t="s">
        <v>34</v>
      </c>
      <c r="AX186" s="13" t="s">
        <v>78</v>
      </c>
      <c r="AY186" s="243" t="s">
        <v>151</v>
      </c>
    </row>
    <row r="187" s="13" customFormat="1">
      <c r="A187" s="13"/>
      <c r="B187" s="232"/>
      <c r="C187" s="233"/>
      <c r="D187" s="234" t="s">
        <v>159</v>
      </c>
      <c r="E187" s="235" t="s">
        <v>1</v>
      </c>
      <c r="F187" s="236" t="s">
        <v>221</v>
      </c>
      <c r="G187" s="233"/>
      <c r="H187" s="237">
        <v>2.9399999999999999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159</v>
      </c>
      <c r="AU187" s="243" t="s">
        <v>157</v>
      </c>
      <c r="AV187" s="13" t="s">
        <v>157</v>
      </c>
      <c r="AW187" s="13" t="s">
        <v>34</v>
      </c>
      <c r="AX187" s="13" t="s">
        <v>78</v>
      </c>
      <c r="AY187" s="243" t="s">
        <v>151</v>
      </c>
    </row>
    <row r="188" s="13" customFormat="1">
      <c r="A188" s="13"/>
      <c r="B188" s="232"/>
      <c r="C188" s="233"/>
      <c r="D188" s="234" t="s">
        <v>159</v>
      </c>
      <c r="E188" s="235" t="s">
        <v>1</v>
      </c>
      <c r="F188" s="236" t="s">
        <v>222</v>
      </c>
      <c r="G188" s="233"/>
      <c r="H188" s="237">
        <v>0.54000000000000004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159</v>
      </c>
      <c r="AU188" s="243" t="s">
        <v>157</v>
      </c>
      <c r="AV188" s="13" t="s">
        <v>157</v>
      </c>
      <c r="AW188" s="13" t="s">
        <v>34</v>
      </c>
      <c r="AX188" s="13" t="s">
        <v>78</v>
      </c>
      <c r="AY188" s="243" t="s">
        <v>151</v>
      </c>
    </row>
    <row r="189" s="14" customFormat="1">
      <c r="A189" s="14"/>
      <c r="B189" s="244"/>
      <c r="C189" s="245"/>
      <c r="D189" s="234" t="s">
        <v>159</v>
      </c>
      <c r="E189" s="246" t="s">
        <v>1</v>
      </c>
      <c r="F189" s="247" t="s">
        <v>166</v>
      </c>
      <c r="G189" s="245"/>
      <c r="H189" s="248">
        <v>13.35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159</v>
      </c>
      <c r="AU189" s="254" t="s">
        <v>157</v>
      </c>
      <c r="AV189" s="14" t="s">
        <v>156</v>
      </c>
      <c r="AW189" s="14" t="s">
        <v>34</v>
      </c>
      <c r="AX189" s="14" t="s">
        <v>86</v>
      </c>
      <c r="AY189" s="254" t="s">
        <v>151</v>
      </c>
    </row>
    <row r="190" s="2" customFormat="1" ht="24.15" customHeight="1">
      <c r="A190" s="39"/>
      <c r="B190" s="40"/>
      <c r="C190" s="218" t="s">
        <v>223</v>
      </c>
      <c r="D190" s="218" t="s">
        <v>153</v>
      </c>
      <c r="E190" s="219" t="s">
        <v>224</v>
      </c>
      <c r="F190" s="220" t="s">
        <v>225</v>
      </c>
      <c r="G190" s="221" t="s">
        <v>90</v>
      </c>
      <c r="H190" s="222">
        <v>59.445999999999998</v>
      </c>
      <c r="I190" s="223"/>
      <c r="J190" s="224">
        <f>ROUND(I190*H190,2)</f>
        <v>0</v>
      </c>
      <c r="K190" s="225"/>
      <c r="L190" s="45"/>
      <c r="M190" s="226" t="s">
        <v>1</v>
      </c>
      <c r="N190" s="227" t="s">
        <v>44</v>
      </c>
      <c r="O190" s="92"/>
      <c r="P190" s="228">
        <f>O190*H190</f>
        <v>0</v>
      </c>
      <c r="Q190" s="228">
        <v>0.094500000000000001</v>
      </c>
      <c r="R190" s="228">
        <f>Q190*H190</f>
        <v>5.6176469999999998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156</v>
      </c>
      <c r="AT190" s="230" t="s">
        <v>153</v>
      </c>
      <c r="AU190" s="230" t="s">
        <v>157</v>
      </c>
      <c r="AY190" s="18" t="s">
        <v>151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157</v>
      </c>
      <c r="BK190" s="231">
        <f>ROUND(I190*H190,2)</f>
        <v>0</v>
      </c>
      <c r="BL190" s="18" t="s">
        <v>156</v>
      </c>
      <c r="BM190" s="230" t="s">
        <v>226</v>
      </c>
    </row>
    <row r="191" s="13" customFormat="1">
      <c r="A191" s="13"/>
      <c r="B191" s="232"/>
      <c r="C191" s="233"/>
      <c r="D191" s="234" t="s">
        <v>159</v>
      </c>
      <c r="E191" s="235" t="s">
        <v>1</v>
      </c>
      <c r="F191" s="236" t="s">
        <v>93</v>
      </c>
      <c r="G191" s="233"/>
      <c r="H191" s="237">
        <v>59.445999999999998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159</v>
      </c>
      <c r="AU191" s="243" t="s">
        <v>157</v>
      </c>
      <c r="AV191" s="13" t="s">
        <v>157</v>
      </c>
      <c r="AW191" s="13" t="s">
        <v>34</v>
      </c>
      <c r="AX191" s="13" t="s">
        <v>86</v>
      </c>
      <c r="AY191" s="243" t="s">
        <v>151</v>
      </c>
    </row>
    <row r="192" s="2" customFormat="1" ht="14.4" customHeight="1">
      <c r="A192" s="39"/>
      <c r="B192" s="40"/>
      <c r="C192" s="218" t="s">
        <v>227</v>
      </c>
      <c r="D192" s="218" t="s">
        <v>153</v>
      </c>
      <c r="E192" s="219" t="s">
        <v>228</v>
      </c>
      <c r="F192" s="220" t="s">
        <v>229</v>
      </c>
      <c r="G192" s="221" t="s">
        <v>90</v>
      </c>
      <c r="H192" s="222">
        <v>59.445999999999998</v>
      </c>
      <c r="I192" s="223"/>
      <c r="J192" s="224">
        <f>ROUND(I192*H192,2)</f>
        <v>0</v>
      </c>
      <c r="K192" s="225"/>
      <c r="L192" s="45"/>
      <c r="M192" s="226" t="s">
        <v>1</v>
      </c>
      <c r="N192" s="227" t="s">
        <v>44</v>
      </c>
      <c r="O192" s="92"/>
      <c r="P192" s="228">
        <f>O192*H192</f>
        <v>0</v>
      </c>
      <c r="Q192" s="228">
        <v>0.00012999999999999999</v>
      </c>
      <c r="R192" s="228">
        <f>Q192*H192</f>
        <v>0.0077279799999999989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156</v>
      </c>
      <c r="AT192" s="230" t="s">
        <v>153</v>
      </c>
      <c r="AU192" s="230" t="s">
        <v>157</v>
      </c>
      <c r="AY192" s="18" t="s">
        <v>151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157</v>
      </c>
      <c r="BK192" s="231">
        <f>ROUND(I192*H192,2)</f>
        <v>0</v>
      </c>
      <c r="BL192" s="18" t="s">
        <v>156</v>
      </c>
      <c r="BM192" s="230" t="s">
        <v>230</v>
      </c>
    </row>
    <row r="193" s="13" customFormat="1">
      <c r="A193" s="13"/>
      <c r="B193" s="232"/>
      <c r="C193" s="233"/>
      <c r="D193" s="234" t="s">
        <v>159</v>
      </c>
      <c r="E193" s="235" t="s">
        <v>1</v>
      </c>
      <c r="F193" s="236" t="s">
        <v>93</v>
      </c>
      <c r="G193" s="233"/>
      <c r="H193" s="237">
        <v>59.445999999999998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159</v>
      </c>
      <c r="AU193" s="243" t="s">
        <v>157</v>
      </c>
      <c r="AV193" s="13" t="s">
        <v>157</v>
      </c>
      <c r="AW193" s="13" t="s">
        <v>34</v>
      </c>
      <c r="AX193" s="13" t="s">
        <v>86</v>
      </c>
      <c r="AY193" s="243" t="s">
        <v>151</v>
      </c>
    </row>
    <row r="194" s="2" customFormat="1" ht="24.15" customHeight="1">
      <c r="A194" s="39"/>
      <c r="B194" s="40"/>
      <c r="C194" s="218" t="s">
        <v>8</v>
      </c>
      <c r="D194" s="218" t="s">
        <v>153</v>
      </c>
      <c r="E194" s="219" t="s">
        <v>231</v>
      </c>
      <c r="F194" s="220" t="s">
        <v>232</v>
      </c>
      <c r="G194" s="221" t="s">
        <v>233</v>
      </c>
      <c r="H194" s="222">
        <v>80.200000000000003</v>
      </c>
      <c r="I194" s="223"/>
      <c r="J194" s="224">
        <f>ROUND(I194*H194,2)</f>
        <v>0</v>
      </c>
      <c r="K194" s="225"/>
      <c r="L194" s="45"/>
      <c r="M194" s="226" t="s">
        <v>1</v>
      </c>
      <c r="N194" s="227" t="s">
        <v>44</v>
      </c>
      <c r="O194" s="92"/>
      <c r="P194" s="228">
        <f>O194*H194</f>
        <v>0</v>
      </c>
      <c r="Q194" s="228">
        <v>2.0000000000000002E-05</v>
      </c>
      <c r="R194" s="228">
        <f>Q194*H194</f>
        <v>0.0016040000000000002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156</v>
      </c>
      <c r="AT194" s="230" t="s">
        <v>153</v>
      </c>
      <c r="AU194" s="230" t="s">
        <v>157</v>
      </c>
      <c r="AY194" s="18" t="s">
        <v>151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157</v>
      </c>
      <c r="BK194" s="231">
        <f>ROUND(I194*H194,2)</f>
        <v>0</v>
      </c>
      <c r="BL194" s="18" t="s">
        <v>156</v>
      </c>
      <c r="BM194" s="230" t="s">
        <v>234</v>
      </c>
    </row>
    <row r="195" s="13" customFormat="1">
      <c r="A195" s="13"/>
      <c r="B195" s="232"/>
      <c r="C195" s="233"/>
      <c r="D195" s="234" t="s">
        <v>159</v>
      </c>
      <c r="E195" s="235" t="s">
        <v>1</v>
      </c>
      <c r="F195" s="236" t="s">
        <v>235</v>
      </c>
      <c r="G195" s="233"/>
      <c r="H195" s="237">
        <v>14.800000000000001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159</v>
      </c>
      <c r="AU195" s="243" t="s">
        <v>157</v>
      </c>
      <c r="AV195" s="13" t="s">
        <v>157</v>
      </c>
      <c r="AW195" s="13" t="s">
        <v>34</v>
      </c>
      <c r="AX195" s="13" t="s">
        <v>78</v>
      </c>
      <c r="AY195" s="243" t="s">
        <v>151</v>
      </c>
    </row>
    <row r="196" s="13" customFormat="1">
      <c r="A196" s="13"/>
      <c r="B196" s="232"/>
      <c r="C196" s="233"/>
      <c r="D196" s="234" t="s">
        <v>159</v>
      </c>
      <c r="E196" s="235" t="s">
        <v>1</v>
      </c>
      <c r="F196" s="236" t="s">
        <v>236</v>
      </c>
      <c r="G196" s="233"/>
      <c r="H196" s="237">
        <v>15.800000000000001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159</v>
      </c>
      <c r="AU196" s="243" t="s">
        <v>157</v>
      </c>
      <c r="AV196" s="13" t="s">
        <v>157</v>
      </c>
      <c r="AW196" s="13" t="s">
        <v>34</v>
      </c>
      <c r="AX196" s="13" t="s">
        <v>78</v>
      </c>
      <c r="AY196" s="243" t="s">
        <v>151</v>
      </c>
    </row>
    <row r="197" s="13" customFormat="1">
      <c r="A197" s="13"/>
      <c r="B197" s="232"/>
      <c r="C197" s="233"/>
      <c r="D197" s="234" t="s">
        <v>159</v>
      </c>
      <c r="E197" s="235" t="s">
        <v>1</v>
      </c>
      <c r="F197" s="236" t="s">
        <v>237</v>
      </c>
      <c r="G197" s="233"/>
      <c r="H197" s="237">
        <v>15.4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159</v>
      </c>
      <c r="AU197" s="243" t="s">
        <v>157</v>
      </c>
      <c r="AV197" s="13" t="s">
        <v>157</v>
      </c>
      <c r="AW197" s="13" t="s">
        <v>34</v>
      </c>
      <c r="AX197" s="13" t="s">
        <v>78</v>
      </c>
      <c r="AY197" s="243" t="s">
        <v>151</v>
      </c>
    </row>
    <row r="198" s="13" customFormat="1">
      <c r="A198" s="13"/>
      <c r="B198" s="232"/>
      <c r="C198" s="233"/>
      <c r="D198" s="234" t="s">
        <v>159</v>
      </c>
      <c r="E198" s="235" t="s">
        <v>1</v>
      </c>
      <c r="F198" s="236" t="s">
        <v>238</v>
      </c>
      <c r="G198" s="233"/>
      <c r="H198" s="237">
        <v>14.9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159</v>
      </c>
      <c r="AU198" s="243" t="s">
        <v>157</v>
      </c>
      <c r="AV198" s="13" t="s">
        <v>157</v>
      </c>
      <c r="AW198" s="13" t="s">
        <v>34</v>
      </c>
      <c r="AX198" s="13" t="s">
        <v>78</v>
      </c>
      <c r="AY198" s="243" t="s">
        <v>151</v>
      </c>
    </row>
    <row r="199" s="13" customFormat="1">
      <c r="A199" s="13"/>
      <c r="B199" s="232"/>
      <c r="C199" s="233"/>
      <c r="D199" s="234" t="s">
        <v>159</v>
      </c>
      <c r="E199" s="235" t="s">
        <v>1</v>
      </c>
      <c r="F199" s="236" t="s">
        <v>239</v>
      </c>
      <c r="G199" s="233"/>
      <c r="H199" s="237">
        <v>5.2000000000000002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159</v>
      </c>
      <c r="AU199" s="243" t="s">
        <v>157</v>
      </c>
      <c r="AV199" s="13" t="s">
        <v>157</v>
      </c>
      <c r="AW199" s="13" t="s">
        <v>34</v>
      </c>
      <c r="AX199" s="13" t="s">
        <v>78</v>
      </c>
      <c r="AY199" s="243" t="s">
        <v>151</v>
      </c>
    </row>
    <row r="200" s="13" customFormat="1">
      <c r="A200" s="13"/>
      <c r="B200" s="232"/>
      <c r="C200" s="233"/>
      <c r="D200" s="234" t="s">
        <v>159</v>
      </c>
      <c r="E200" s="235" t="s">
        <v>1</v>
      </c>
      <c r="F200" s="236" t="s">
        <v>240</v>
      </c>
      <c r="G200" s="233"/>
      <c r="H200" s="237">
        <v>7.2000000000000002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159</v>
      </c>
      <c r="AU200" s="243" t="s">
        <v>157</v>
      </c>
      <c r="AV200" s="13" t="s">
        <v>157</v>
      </c>
      <c r="AW200" s="13" t="s">
        <v>34</v>
      </c>
      <c r="AX200" s="13" t="s">
        <v>78</v>
      </c>
      <c r="AY200" s="243" t="s">
        <v>151</v>
      </c>
    </row>
    <row r="201" s="13" customFormat="1">
      <c r="A201" s="13"/>
      <c r="B201" s="232"/>
      <c r="C201" s="233"/>
      <c r="D201" s="234" t="s">
        <v>159</v>
      </c>
      <c r="E201" s="235" t="s">
        <v>1</v>
      </c>
      <c r="F201" s="236" t="s">
        <v>241</v>
      </c>
      <c r="G201" s="233"/>
      <c r="H201" s="237">
        <v>6.9000000000000004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159</v>
      </c>
      <c r="AU201" s="243" t="s">
        <v>157</v>
      </c>
      <c r="AV201" s="13" t="s">
        <v>157</v>
      </c>
      <c r="AW201" s="13" t="s">
        <v>34</v>
      </c>
      <c r="AX201" s="13" t="s">
        <v>78</v>
      </c>
      <c r="AY201" s="243" t="s">
        <v>151</v>
      </c>
    </row>
    <row r="202" s="14" customFormat="1">
      <c r="A202" s="14"/>
      <c r="B202" s="244"/>
      <c r="C202" s="245"/>
      <c r="D202" s="234" t="s">
        <v>159</v>
      </c>
      <c r="E202" s="246" t="s">
        <v>1</v>
      </c>
      <c r="F202" s="247" t="s">
        <v>166</v>
      </c>
      <c r="G202" s="245"/>
      <c r="H202" s="248">
        <v>80.200000000000003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159</v>
      </c>
      <c r="AU202" s="254" t="s">
        <v>157</v>
      </c>
      <c r="AV202" s="14" t="s">
        <v>156</v>
      </c>
      <c r="AW202" s="14" t="s">
        <v>34</v>
      </c>
      <c r="AX202" s="14" t="s">
        <v>86</v>
      </c>
      <c r="AY202" s="254" t="s">
        <v>151</v>
      </c>
    </row>
    <row r="203" s="12" customFormat="1" ht="22.8" customHeight="1">
      <c r="A203" s="12"/>
      <c r="B203" s="203"/>
      <c r="C203" s="204"/>
      <c r="D203" s="205" t="s">
        <v>77</v>
      </c>
      <c r="E203" s="216" t="s">
        <v>191</v>
      </c>
      <c r="F203" s="216" t="s">
        <v>242</v>
      </c>
      <c r="G203" s="204"/>
      <c r="H203" s="204"/>
      <c r="I203" s="207"/>
      <c r="J203" s="217">
        <f>BK203</f>
        <v>0</v>
      </c>
      <c r="K203" s="204"/>
      <c r="L203" s="208"/>
      <c r="M203" s="209"/>
      <c r="N203" s="210"/>
      <c r="O203" s="210"/>
      <c r="P203" s="211">
        <f>SUM(P204:P235)</f>
        <v>0</v>
      </c>
      <c r="Q203" s="210"/>
      <c r="R203" s="211">
        <f>SUM(R204:R235)</f>
        <v>0.00237784</v>
      </c>
      <c r="S203" s="210"/>
      <c r="T203" s="212">
        <f>SUM(T204:T235)</f>
        <v>9.8287499999999994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86</v>
      </c>
      <c r="AT203" s="214" t="s">
        <v>77</v>
      </c>
      <c r="AU203" s="214" t="s">
        <v>86</v>
      </c>
      <c r="AY203" s="213" t="s">
        <v>151</v>
      </c>
      <c r="BK203" s="215">
        <f>SUM(BK204:BK235)</f>
        <v>0</v>
      </c>
    </row>
    <row r="204" s="2" customFormat="1" ht="24.15" customHeight="1">
      <c r="A204" s="39"/>
      <c r="B204" s="40"/>
      <c r="C204" s="218" t="s">
        <v>243</v>
      </c>
      <c r="D204" s="218" t="s">
        <v>153</v>
      </c>
      <c r="E204" s="219" t="s">
        <v>244</v>
      </c>
      <c r="F204" s="220" t="s">
        <v>245</v>
      </c>
      <c r="G204" s="221" t="s">
        <v>90</v>
      </c>
      <c r="H204" s="222">
        <v>59.445999999999998</v>
      </c>
      <c r="I204" s="223"/>
      <c r="J204" s="224">
        <f>ROUND(I204*H204,2)</f>
        <v>0</v>
      </c>
      <c r="K204" s="225"/>
      <c r="L204" s="45"/>
      <c r="M204" s="226" t="s">
        <v>1</v>
      </c>
      <c r="N204" s="227" t="s">
        <v>44</v>
      </c>
      <c r="O204" s="92"/>
      <c r="P204" s="228">
        <f>O204*H204</f>
        <v>0</v>
      </c>
      <c r="Q204" s="228">
        <v>4.0000000000000003E-05</v>
      </c>
      <c r="R204" s="228">
        <f>Q204*H204</f>
        <v>0.00237784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156</v>
      </c>
      <c r="AT204" s="230" t="s">
        <v>153</v>
      </c>
      <c r="AU204" s="230" t="s">
        <v>157</v>
      </c>
      <c r="AY204" s="18" t="s">
        <v>151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157</v>
      </c>
      <c r="BK204" s="231">
        <f>ROUND(I204*H204,2)</f>
        <v>0</v>
      </c>
      <c r="BL204" s="18" t="s">
        <v>156</v>
      </c>
      <c r="BM204" s="230" t="s">
        <v>246</v>
      </c>
    </row>
    <row r="205" s="13" customFormat="1">
      <c r="A205" s="13"/>
      <c r="B205" s="232"/>
      <c r="C205" s="233"/>
      <c r="D205" s="234" t="s">
        <v>159</v>
      </c>
      <c r="E205" s="235" t="s">
        <v>1</v>
      </c>
      <c r="F205" s="236" t="s">
        <v>93</v>
      </c>
      <c r="G205" s="233"/>
      <c r="H205" s="237">
        <v>59.445999999999998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159</v>
      </c>
      <c r="AU205" s="243" t="s">
        <v>157</v>
      </c>
      <c r="AV205" s="13" t="s">
        <v>157</v>
      </c>
      <c r="AW205" s="13" t="s">
        <v>34</v>
      </c>
      <c r="AX205" s="13" t="s">
        <v>86</v>
      </c>
      <c r="AY205" s="243" t="s">
        <v>151</v>
      </c>
    </row>
    <row r="206" s="2" customFormat="1" ht="37.8" customHeight="1">
      <c r="A206" s="39"/>
      <c r="B206" s="40"/>
      <c r="C206" s="218" t="s">
        <v>247</v>
      </c>
      <c r="D206" s="218" t="s">
        <v>153</v>
      </c>
      <c r="E206" s="219" t="s">
        <v>248</v>
      </c>
      <c r="F206" s="220" t="s">
        <v>249</v>
      </c>
      <c r="G206" s="221" t="s">
        <v>250</v>
      </c>
      <c r="H206" s="222">
        <v>2.972</v>
      </c>
      <c r="I206" s="223"/>
      <c r="J206" s="224">
        <f>ROUND(I206*H206,2)</f>
        <v>0</v>
      </c>
      <c r="K206" s="225"/>
      <c r="L206" s="45"/>
      <c r="M206" s="226" t="s">
        <v>1</v>
      </c>
      <c r="N206" s="227" t="s">
        <v>44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2.2000000000000002</v>
      </c>
      <c r="T206" s="229">
        <f>S206*H206</f>
        <v>6.5384000000000002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156</v>
      </c>
      <c r="AT206" s="230" t="s">
        <v>153</v>
      </c>
      <c r="AU206" s="230" t="s">
        <v>157</v>
      </c>
      <c r="AY206" s="18" t="s">
        <v>151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157</v>
      </c>
      <c r="BK206" s="231">
        <f>ROUND(I206*H206,2)</f>
        <v>0</v>
      </c>
      <c r="BL206" s="18" t="s">
        <v>156</v>
      </c>
      <c r="BM206" s="230" t="s">
        <v>251</v>
      </c>
    </row>
    <row r="207" s="13" customFormat="1">
      <c r="A207" s="13"/>
      <c r="B207" s="232"/>
      <c r="C207" s="233"/>
      <c r="D207" s="234" t="s">
        <v>159</v>
      </c>
      <c r="E207" s="235" t="s">
        <v>1</v>
      </c>
      <c r="F207" s="236" t="s">
        <v>252</v>
      </c>
      <c r="G207" s="233"/>
      <c r="H207" s="237">
        <v>2.972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159</v>
      </c>
      <c r="AU207" s="243" t="s">
        <v>157</v>
      </c>
      <c r="AV207" s="13" t="s">
        <v>157</v>
      </c>
      <c r="AW207" s="13" t="s">
        <v>34</v>
      </c>
      <c r="AX207" s="13" t="s">
        <v>86</v>
      </c>
      <c r="AY207" s="243" t="s">
        <v>151</v>
      </c>
    </row>
    <row r="208" s="2" customFormat="1" ht="14.4" customHeight="1">
      <c r="A208" s="39"/>
      <c r="B208" s="40"/>
      <c r="C208" s="218" t="s">
        <v>253</v>
      </c>
      <c r="D208" s="218" t="s">
        <v>153</v>
      </c>
      <c r="E208" s="219" t="s">
        <v>254</v>
      </c>
      <c r="F208" s="220" t="s">
        <v>255</v>
      </c>
      <c r="G208" s="221" t="s">
        <v>90</v>
      </c>
      <c r="H208" s="222">
        <v>7.2000000000000002</v>
      </c>
      <c r="I208" s="223"/>
      <c r="J208" s="224">
        <f>ROUND(I208*H208,2)</f>
        <v>0</v>
      </c>
      <c r="K208" s="225"/>
      <c r="L208" s="45"/>
      <c r="M208" s="226" t="s">
        <v>1</v>
      </c>
      <c r="N208" s="227" t="s">
        <v>44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0.087999999999999995</v>
      </c>
      <c r="T208" s="229">
        <f>S208*H208</f>
        <v>0.63359999999999994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156</v>
      </c>
      <c r="AT208" s="230" t="s">
        <v>153</v>
      </c>
      <c r="AU208" s="230" t="s">
        <v>157</v>
      </c>
      <c r="AY208" s="18" t="s">
        <v>151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157</v>
      </c>
      <c r="BK208" s="231">
        <f>ROUND(I208*H208,2)</f>
        <v>0</v>
      </c>
      <c r="BL208" s="18" t="s">
        <v>156</v>
      </c>
      <c r="BM208" s="230" t="s">
        <v>256</v>
      </c>
    </row>
    <row r="209" s="13" customFormat="1">
      <c r="A209" s="13"/>
      <c r="B209" s="232"/>
      <c r="C209" s="233"/>
      <c r="D209" s="234" t="s">
        <v>159</v>
      </c>
      <c r="E209" s="235" t="s">
        <v>1</v>
      </c>
      <c r="F209" s="236" t="s">
        <v>257</v>
      </c>
      <c r="G209" s="233"/>
      <c r="H209" s="237">
        <v>1.2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159</v>
      </c>
      <c r="AU209" s="243" t="s">
        <v>157</v>
      </c>
      <c r="AV209" s="13" t="s">
        <v>157</v>
      </c>
      <c r="AW209" s="13" t="s">
        <v>34</v>
      </c>
      <c r="AX209" s="13" t="s">
        <v>78</v>
      </c>
      <c r="AY209" s="243" t="s">
        <v>151</v>
      </c>
    </row>
    <row r="210" s="13" customFormat="1">
      <c r="A210" s="13"/>
      <c r="B210" s="232"/>
      <c r="C210" s="233"/>
      <c r="D210" s="234" t="s">
        <v>159</v>
      </c>
      <c r="E210" s="235" t="s">
        <v>1</v>
      </c>
      <c r="F210" s="236" t="s">
        <v>258</v>
      </c>
      <c r="G210" s="233"/>
      <c r="H210" s="237">
        <v>1.2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159</v>
      </c>
      <c r="AU210" s="243" t="s">
        <v>157</v>
      </c>
      <c r="AV210" s="13" t="s">
        <v>157</v>
      </c>
      <c r="AW210" s="13" t="s">
        <v>34</v>
      </c>
      <c r="AX210" s="13" t="s">
        <v>78</v>
      </c>
      <c r="AY210" s="243" t="s">
        <v>151</v>
      </c>
    </row>
    <row r="211" s="13" customFormat="1">
      <c r="A211" s="13"/>
      <c r="B211" s="232"/>
      <c r="C211" s="233"/>
      <c r="D211" s="234" t="s">
        <v>159</v>
      </c>
      <c r="E211" s="235" t="s">
        <v>1</v>
      </c>
      <c r="F211" s="236" t="s">
        <v>259</v>
      </c>
      <c r="G211" s="233"/>
      <c r="H211" s="237">
        <v>1.6000000000000001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159</v>
      </c>
      <c r="AU211" s="243" t="s">
        <v>157</v>
      </c>
      <c r="AV211" s="13" t="s">
        <v>157</v>
      </c>
      <c r="AW211" s="13" t="s">
        <v>34</v>
      </c>
      <c r="AX211" s="13" t="s">
        <v>78</v>
      </c>
      <c r="AY211" s="243" t="s">
        <v>151</v>
      </c>
    </row>
    <row r="212" s="13" customFormat="1">
      <c r="A212" s="13"/>
      <c r="B212" s="232"/>
      <c r="C212" s="233"/>
      <c r="D212" s="234" t="s">
        <v>159</v>
      </c>
      <c r="E212" s="235" t="s">
        <v>1</v>
      </c>
      <c r="F212" s="236" t="s">
        <v>260</v>
      </c>
      <c r="G212" s="233"/>
      <c r="H212" s="237">
        <v>1.6000000000000001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159</v>
      </c>
      <c r="AU212" s="243" t="s">
        <v>157</v>
      </c>
      <c r="AV212" s="13" t="s">
        <v>157</v>
      </c>
      <c r="AW212" s="13" t="s">
        <v>34</v>
      </c>
      <c r="AX212" s="13" t="s">
        <v>78</v>
      </c>
      <c r="AY212" s="243" t="s">
        <v>151</v>
      </c>
    </row>
    <row r="213" s="13" customFormat="1">
      <c r="A213" s="13"/>
      <c r="B213" s="232"/>
      <c r="C213" s="233"/>
      <c r="D213" s="234" t="s">
        <v>159</v>
      </c>
      <c r="E213" s="235" t="s">
        <v>1</v>
      </c>
      <c r="F213" s="236" t="s">
        <v>261</v>
      </c>
      <c r="G213" s="233"/>
      <c r="H213" s="237">
        <v>1.6000000000000001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159</v>
      </c>
      <c r="AU213" s="243" t="s">
        <v>157</v>
      </c>
      <c r="AV213" s="13" t="s">
        <v>157</v>
      </c>
      <c r="AW213" s="13" t="s">
        <v>34</v>
      </c>
      <c r="AX213" s="13" t="s">
        <v>78</v>
      </c>
      <c r="AY213" s="243" t="s">
        <v>151</v>
      </c>
    </row>
    <row r="214" s="14" customFormat="1">
      <c r="A214" s="14"/>
      <c r="B214" s="244"/>
      <c r="C214" s="245"/>
      <c r="D214" s="234" t="s">
        <v>159</v>
      </c>
      <c r="E214" s="246" t="s">
        <v>1</v>
      </c>
      <c r="F214" s="247" t="s">
        <v>166</v>
      </c>
      <c r="G214" s="245"/>
      <c r="H214" s="248">
        <v>7.2000000000000002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159</v>
      </c>
      <c r="AU214" s="254" t="s">
        <v>157</v>
      </c>
      <c r="AV214" s="14" t="s">
        <v>156</v>
      </c>
      <c r="AW214" s="14" t="s">
        <v>34</v>
      </c>
      <c r="AX214" s="14" t="s">
        <v>86</v>
      </c>
      <c r="AY214" s="254" t="s">
        <v>151</v>
      </c>
    </row>
    <row r="215" s="2" customFormat="1" ht="14.4" customHeight="1">
      <c r="A215" s="39"/>
      <c r="B215" s="40"/>
      <c r="C215" s="218" t="s">
        <v>262</v>
      </c>
      <c r="D215" s="218" t="s">
        <v>153</v>
      </c>
      <c r="E215" s="219" t="s">
        <v>263</v>
      </c>
      <c r="F215" s="220" t="s">
        <v>264</v>
      </c>
      <c r="G215" s="221" t="s">
        <v>90</v>
      </c>
      <c r="H215" s="222">
        <v>3.2000000000000002</v>
      </c>
      <c r="I215" s="223"/>
      <c r="J215" s="224">
        <f>ROUND(I215*H215,2)</f>
        <v>0</v>
      </c>
      <c r="K215" s="225"/>
      <c r="L215" s="45"/>
      <c r="M215" s="226" t="s">
        <v>1</v>
      </c>
      <c r="N215" s="227" t="s">
        <v>44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0.067000000000000004</v>
      </c>
      <c r="T215" s="229">
        <f>S215*H215</f>
        <v>0.21440000000000004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156</v>
      </c>
      <c r="AT215" s="230" t="s">
        <v>153</v>
      </c>
      <c r="AU215" s="230" t="s">
        <v>157</v>
      </c>
      <c r="AY215" s="18" t="s">
        <v>151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157</v>
      </c>
      <c r="BK215" s="231">
        <f>ROUND(I215*H215,2)</f>
        <v>0</v>
      </c>
      <c r="BL215" s="18" t="s">
        <v>156</v>
      </c>
      <c r="BM215" s="230" t="s">
        <v>265</v>
      </c>
    </row>
    <row r="216" s="13" customFormat="1">
      <c r="A216" s="13"/>
      <c r="B216" s="232"/>
      <c r="C216" s="233"/>
      <c r="D216" s="234" t="s">
        <v>159</v>
      </c>
      <c r="E216" s="235" t="s">
        <v>1</v>
      </c>
      <c r="F216" s="236" t="s">
        <v>266</v>
      </c>
      <c r="G216" s="233"/>
      <c r="H216" s="237">
        <v>3.2000000000000002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159</v>
      </c>
      <c r="AU216" s="243" t="s">
        <v>157</v>
      </c>
      <c r="AV216" s="13" t="s">
        <v>157</v>
      </c>
      <c r="AW216" s="13" t="s">
        <v>34</v>
      </c>
      <c r="AX216" s="13" t="s">
        <v>78</v>
      </c>
      <c r="AY216" s="243" t="s">
        <v>151</v>
      </c>
    </row>
    <row r="217" s="14" customFormat="1">
      <c r="A217" s="14"/>
      <c r="B217" s="244"/>
      <c r="C217" s="245"/>
      <c r="D217" s="234" t="s">
        <v>159</v>
      </c>
      <c r="E217" s="246" t="s">
        <v>1</v>
      </c>
      <c r="F217" s="247" t="s">
        <v>166</v>
      </c>
      <c r="G217" s="245"/>
      <c r="H217" s="248">
        <v>3.2000000000000002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159</v>
      </c>
      <c r="AU217" s="254" t="s">
        <v>157</v>
      </c>
      <c r="AV217" s="14" t="s">
        <v>156</v>
      </c>
      <c r="AW217" s="14" t="s">
        <v>34</v>
      </c>
      <c r="AX217" s="14" t="s">
        <v>86</v>
      </c>
      <c r="AY217" s="254" t="s">
        <v>151</v>
      </c>
    </row>
    <row r="218" s="2" customFormat="1" ht="24.15" customHeight="1">
      <c r="A218" s="39"/>
      <c r="B218" s="40"/>
      <c r="C218" s="218" t="s">
        <v>267</v>
      </c>
      <c r="D218" s="218" t="s">
        <v>153</v>
      </c>
      <c r="E218" s="219" t="s">
        <v>268</v>
      </c>
      <c r="F218" s="220" t="s">
        <v>269</v>
      </c>
      <c r="G218" s="221" t="s">
        <v>90</v>
      </c>
      <c r="H218" s="222">
        <v>3</v>
      </c>
      <c r="I218" s="223"/>
      <c r="J218" s="224">
        <f>ROUND(I218*H218,2)</f>
        <v>0</v>
      </c>
      <c r="K218" s="225"/>
      <c r="L218" s="45"/>
      <c r="M218" s="226" t="s">
        <v>1</v>
      </c>
      <c r="N218" s="227" t="s">
        <v>44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0.27000000000000002</v>
      </c>
      <c r="T218" s="229">
        <f>S218*H218</f>
        <v>0.81000000000000005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156</v>
      </c>
      <c r="AT218" s="230" t="s">
        <v>153</v>
      </c>
      <c r="AU218" s="230" t="s">
        <v>157</v>
      </c>
      <c r="AY218" s="18" t="s">
        <v>151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157</v>
      </c>
      <c r="BK218" s="231">
        <f>ROUND(I218*H218,2)</f>
        <v>0</v>
      </c>
      <c r="BL218" s="18" t="s">
        <v>156</v>
      </c>
      <c r="BM218" s="230" t="s">
        <v>270</v>
      </c>
    </row>
    <row r="219" s="13" customFormat="1">
      <c r="A219" s="13"/>
      <c r="B219" s="232"/>
      <c r="C219" s="233"/>
      <c r="D219" s="234" t="s">
        <v>159</v>
      </c>
      <c r="E219" s="235" t="s">
        <v>1</v>
      </c>
      <c r="F219" s="236" t="s">
        <v>160</v>
      </c>
      <c r="G219" s="233"/>
      <c r="H219" s="237">
        <v>3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159</v>
      </c>
      <c r="AU219" s="243" t="s">
        <v>157</v>
      </c>
      <c r="AV219" s="13" t="s">
        <v>157</v>
      </c>
      <c r="AW219" s="13" t="s">
        <v>34</v>
      </c>
      <c r="AX219" s="13" t="s">
        <v>86</v>
      </c>
      <c r="AY219" s="243" t="s">
        <v>151</v>
      </c>
    </row>
    <row r="220" s="2" customFormat="1" ht="24.15" customHeight="1">
      <c r="A220" s="39"/>
      <c r="B220" s="40"/>
      <c r="C220" s="218" t="s">
        <v>7</v>
      </c>
      <c r="D220" s="218" t="s">
        <v>153</v>
      </c>
      <c r="E220" s="219" t="s">
        <v>271</v>
      </c>
      <c r="F220" s="220" t="s">
        <v>272</v>
      </c>
      <c r="G220" s="221" t="s">
        <v>233</v>
      </c>
      <c r="H220" s="222">
        <v>21.550000000000001</v>
      </c>
      <c r="I220" s="223"/>
      <c r="J220" s="224">
        <f>ROUND(I220*H220,2)</f>
        <v>0</v>
      </c>
      <c r="K220" s="225"/>
      <c r="L220" s="45"/>
      <c r="M220" s="226" t="s">
        <v>1</v>
      </c>
      <c r="N220" s="227" t="s">
        <v>44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0.0060000000000000001</v>
      </c>
      <c r="T220" s="229">
        <f>S220*H220</f>
        <v>0.1293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156</v>
      </c>
      <c r="AT220" s="230" t="s">
        <v>153</v>
      </c>
      <c r="AU220" s="230" t="s">
        <v>157</v>
      </c>
      <c r="AY220" s="18" t="s">
        <v>151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157</v>
      </c>
      <c r="BK220" s="231">
        <f>ROUND(I220*H220,2)</f>
        <v>0</v>
      </c>
      <c r="BL220" s="18" t="s">
        <v>156</v>
      </c>
      <c r="BM220" s="230" t="s">
        <v>273</v>
      </c>
    </row>
    <row r="221" s="15" customFormat="1">
      <c r="A221" s="15"/>
      <c r="B221" s="255"/>
      <c r="C221" s="256"/>
      <c r="D221" s="234" t="s">
        <v>159</v>
      </c>
      <c r="E221" s="257" t="s">
        <v>1</v>
      </c>
      <c r="F221" s="258" t="s">
        <v>209</v>
      </c>
      <c r="G221" s="256"/>
      <c r="H221" s="257" t="s">
        <v>1</v>
      </c>
      <c r="I221" s="259"/>
      <c r="J221" s="256"/>
      <c r="K221" s="256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159</v>
      </c>
      <c r="AU221" s="264" t="s">
        <v>157</v>
      </c>
      <c r="AV221" s="15" t="s">
        <v>86</v>
      </c>
      <c r="AW221" s="15" t="s">
        <v>34</v>
      </c>
      <c r="AX221" s="15" t="s">
        <v>78</v>
      </c>
      <c r="AY221" s="264" t="s">
        <v>151</v>
      </c>
    </row>
    <row r="222" s="13" customFormat="1">
      <c r="A222" s="13"/>
      <c r="B222" s="232"/>
      <c r="C222" s="233"/>
      <c r="D222" s="234" t="s">
        <v>159</v>
      </c>
      <c r="E222" s="235" t="s">
        <v>1</v>
      </c>
      <c r="F222" s="236" t="s">
        <v>274</v>
      </c>
      <c r="G222" s="233"/>
      <c r="H222" s="237">
        <v>3.8500000000000001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159</v>
      </c>
      <c r="AU222" s="243" t="s">
        <v>157</v>
      </c>
      <c r="AV222" s="13" t="s">
        <v>157</v>
      </c>
      <c r="AW222" s="13" t="s">
        <v>34</v>
      </c>
      <c r="AX222" s="13" t="s">
        <v>78</v>
      </c>
      <c r="AY222" s="243" t="s">
        <v>151</v>
      </c>
    </row>
    <row r="223" s="13" customFormat="1">
      <c r="A223" s="13"/>
      <c r="B223" s="232"/>
      <c r="C223" s="233"/>
      <c r="D223" s="234" t="s">
        <v>159</v>
      </c>
      <c r="E223" s="235" t="s">
        <v>1</v>
      </c>
      <c r="F223" s="236" t="s">
        <v>275</v>
      </c>
      <c r="G223" s="233"/>
      <c r="H223" s="237">
        <v>2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159</v>
      </c>
      <c r="AU223" s="243" t="s">
        <v>157</v>
      </c>
      <c r="AV223" s="13" t="s">
        <v>157</v>
      </c>
      <c r="AW223" s="13" t="s">
        <v>34</v>
      </c>
      <c r="AX223" s="13" t="s">
        <v>78</v>
      </c>
      <c r="AY223" s="243" t="s">
        <v>151</v>
      </c>
    </row>
    <row r="224" s="16" customFormat="1">
      <c r="A224" s="16"/>
      <c r="B224" s="265"/>
      <c r="C224" s="266"/>
      <c r="D224" s="234" t="s">
        <v>159</v>
      </c>
      <c r="E224" s="267" t="s">
        <v>1</v>
      </c>
      <c r="F224" s="268" t="s">
        <v>212</v>
      </c>
      <c r="G224" s="266"/>
      <c r="H224" s="269">
        <v>5.8499999999999996</v>
      </c>
      <c r="I224" s="270"/>
      <c r="J224" s="266"/>
      <c r="K224" s="266"/>
      <c r="L224" s="271"/>
      <c r="M224" s="272"/>
      <c r="N224" s="273"/>
      <c r="O224" s="273"/>
      <c r="P224" s="273"/>
      <c r="Q224" s="273"/>
      <c r="R224" s="273"/>
      <c r="S224" s="273"/>
      <c r="T224" s="274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75" t="s">
        <v>159</v>
      </c>
      <c r="AU224" s="275" t="s">
        <v>157</v>
      </c>
      <c r="AV224" s="16" t="s">
        <v>92</v>
      </c>
      <c r="AW224" s="16" t="s">
        <v>34</v>
      </c>
      <c r="AX224" s="16" t="s">
        <v>78</v>
      </c>
      <c r="AY224" s="275" t="s">
        <v>151</v>
      </c>
    </row>
    <row r="225" s="15" customFormat="1">
      <c r="A225" s="15"/>
      <c r="B225" s="255"/>
      <c r="C225" s="256"/>
      <c r="D225" s="234" t="s">
        <v>159</v>
      </c>
      <c r="E225" s="257" t="s">
        <v>1</v>
      </c>
      <c r="F225" s="258" t="s">
        <v>213</v>
      </c>
      <c r="G225" s="256"/>
      <c r="H225" s="257" t="s">
        <v>1</v>
      </c>
      <c r="I225" s="259"/>
      <c r="J225" s="256"/>
      <c r="K225" s="256"/>
      <c r="L225" s="260"/>
      <c r="M225" s="261"/>
      <c r="N225" s="262"/>
      <c r="O225" s="262"/>
      <c r="P225" s="262"/>
      <c r="Q225" s="262"/>
      <c r="R225" s="262"/>
      <c r="S225" s="262"/>
      <c r="T225" s="26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4" t="s">
        <v>159</v>
      </c>
      <c r="AU225" s="264" t="s">
        <v>157</v>
      </c>
      <c r="AV225" s="15" t="s">
        <v>86</v>
      </c>
      <c r="AW225" s="15" t="s">
        <v>34</v>
      </c>
      <c r="AX225" s="15" t="s">
        <v>78</v>
      </c>
      <c r="AY225" s="264" t="s">
        <v>151</v>
      </c>
    </row>
    <row r="226" s="13" customFormat="1">
      <c r="A226" s="13"/>
      <c r="B226" s="232"/>
      <c r="C226" s="233"/>
      <c r="D226" s="234" t="s">
        <v>159</v>
      </c>
      <c r="E226" s="235" t="s">
        <v>1</v>
      </c>
      <c r="F226" s="236" t="s">
        <v>276</v>
      </c>
      <c r="G226" s="233"/>
      <c r="H226" s="237">
        <v>15.699999999999999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159</v>
      </c>
      <c r="AU226" s="243" t="s">
        <v>157</v>
      </c>
      <c r="AV226" s="13" t="s">
        <v>157</v>
      </c>
      <c r="AW226" s="13" t="s">
        <v>34</v>
      </c>
      <c r="AX226" s="13" t="s">
        <v>78</v>
      </c>
      <c r="AY226" s="243" t="s">
        <v>151</v>
      </c>
    </row>
    <row r="227" s="16" customFormat="1">
      <c r="A227" s="16"/>
      <c r="B227" s="265"/>
      <c r="C227" s="266"/>
      <c r="D227" s="234" t="s">
        <v>159</v>
      </c>
      <c r="E227" s="267" t="s">
        <v>1</v>
      </c>
      <c r="F227" s="268" t="s">
        <v>212</v>
      </c>
      <c r="G227" s="266"/>
      <c r="H227" s="269">
        <v>15.699999999999999</v>
      </c>
      <c r="I227" s="270"/>
      <c r="J227" s="266"/>
      <c r="K227" s="266"/>
      <c r="L227" s="271"/>
      <c r="M227" s="272"/>
      <c r="N227" s="273"/>
      <c r="O227" s="273"/>
      <c r="P227" s="273"/>
      <c r="Q227" s="273"/>
      <c r="R227" s="273"/>
      <c r="S227" s="273"/>
      <c r="T227" s="274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275" t="s">
        <v>159</v>
      </c>
      <c r="AU227" s="275" t="s">
        <v>157</v>
      </c>
      <c r="AV227" s="16" t="s">
        <v>92</v>
      </c>
      <c r="AW227" s="16" t="s">
        <v>34</v>
      </c>
      <c r="AX227" s="16" t="s">
        <v>78</v>
      </c>
      <c r="AY227" s="275" t="s">
        <v>151</v>
      </c>
    </row>
    <row r="228" s="14" customFormat="1">
      <c r="A228" s="14"/>
      <c r="B228" s="244"/>
      <c r="C228" s="245"/>
      <c r="D228" s="234" t="s">
        <v>159</v>
      </c>
      <c r="E228" s="246" t="s">
        <v>1</v>
      </c>
      <c r="F228" s="247" t="s">
        <v>166</v>
      </c>
      <c r="G228" s="245"/>
      <c r="H228" s="248">
        <v>21.550000000000001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159</v>
      </c>
      <c r="AU228" s="254" t="s">
        <v>157</v>
      </c>
      <c r="AV228" s="14" t="s">
        <v>156</v>
      </c>
      <c r="AW228" s="14" t="s">
        <v>34</v>
      </c>
      <c r="AX228" s="14" t="s">
        <v>86</v>
      </c>
      <c r="AY228" s="254" t="s">
        <v>151</v>
      </c>
    </row>
    <row r="229" s="2" customFormat="1" ht="24.15" customHeight="1">
      <c r="A229" s="39"/>
      <c r="B229" s="40"/>
      <c r="C229" s="218" t="s">
        <v>277</v>
      </c>
      <c r="D229" s="218" t="s">
        <v>153</v>
      </c>
      <c r="E229" s="219" t="s">
        <v>278</v>
      </c>
      <c r="F229" s="220" t="s">
        <v>279</v>
      </c>
      <c r="G229" s="221" t="s">
        <v>90</v>
      </c>
      <c r="H229" s="222">
        <v>32.674999999999997</v>
      </c>
      <c r="I229" s="223"/>
      <c r="J229" s="224">
        <f>ROUND(I229*H229,2)</f>
        <v>0</v>
      </c>
      <c r="K229" s="225"/>
      <c r="L229" s="45"/>
      <c r="M229" s="226" t="s">
        <v>1</v>
      </c>
      <c r="N229" s="227" t="s">
        <v>44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0.045999999999999999</v>
      </c>
      <c r="T229" s="229">
        <f>S229*H229</f>
        <v>1.5030499999999998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156</v>
      </c>
      <c r="AT229" s="230" t="s">
        <v>153</v>
      </c>
      <c r="AU229" s="230" t="s">
        <v>157</v>
      </c>
      <c r="AY229" s="18" t="s">
        <v>151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157</v>
      </c>
      <c r="BK229" s="231">
        <f>ROUND(I229*H229,2)</f>
        <v>0</v>
      </c>
      <c r="BL229" s="18" t="s">
        <v>156</v>
      </c>
      <c r="BM229" s="230" t="s">
        <v>280</v>
      </c>
    </row>
    <row r="230" s="15" customFormat="1">
      <c r="A230" s="15"/>
      <c r="B230" s="255"/>
      <c r="C230" s="256"/>
      <c r="D230" s="234" t="s">
        <v>159</v>
      </c>
      <c r="E230" s="257" t="s">
        <v>1</v>
      </c>
      <c r="F230" s="258" t="s">
        <v>200</v>
      </c>
      <c r="G230" s="256"/>
      <c r="H230" s="257" t="s">
        <v>1</v>
      </c>
      <c r="I230" s="259"/>
      <c r="J230" s="256"/>
      <c r="K230" s="256"/>
      <c r="L230" s="260"/>
      <c r="M230" s="261"/>
      <c r="N230" s="262"/>
      <c r="O230" s="262"/>
      <c r="P230" s="262"/>
      <c r="Q230" s="262"/>
      <c r="R230" s="262"/>
      <c r="S230" s="262"/>
      <c r="T230" s="26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4" t="s">
        <v>159</v>
      </c>
      <c r="AU230" s="264" t="s">
        <v>157</v>
      </c>
      <c r="AV230" s="15" t="s">
        <v>86</v>
      </c>
      <c r="AW230" s="15" t="s">
        <v>34</v>
      </c>
      <c r="AX230" s="15" t="s">
        <v>78</v>
      </c>
      <c r="AY230" s="264" t="s">
        <v>151</v>
      </c>
    </row>
    <row r="231" s="13" customFormat="1">
      <c r="A231" s="13"/>
      <c r="B231" s="232"/>
      <c r="C231" s="233"/>
      <c r="D231" s="234" t="s">
        <v>159</v>
      </c>
      <c r="E231" s="235" t="s">
        <v>1</v>
      </c>
      <c r="F231" s="236" t="s">
        <v>201</v>
      </c>
      <c r="G231" s="233"/>
      <c r="H231" s="237">
        <v>13.225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159</v>
      </c>
      <c r="AU231" s="243" t="s">
        <v>157</v>
      </c>
      <c r="AV231" s="13" t="s">
        <v>157</v>
      </c>
      <c r="AW231" s="13" t="s">
        <v>34</v>
      </c>
      <c r="AX231" s="13" t="s">
        <v>78</v>
      </c>
      <c r="AY231" s="243" t="s">
        <v>151</v>
      </c>
    </row>
    <row r="232" s="13" customFormat="1">
      <c r="A232" s="13"/>
      <c r="B232" s="232"/>
      <c r="C232" s="233"/>
      <c r="D232" s="234" t="s">
        <v>159</v>
      </c>
      <c r="E232" s="235" t="s">
        <v>1</v>
      </c>
      <c r="F232" s="236" t="s">
        <v>202</v>
      </c>
      <c r="G232" s="233"/>
      <c r="H232" s="237">
        <v>2.2000000000000002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159</v>
      </c>
      <c r="AU232" s="243" t="s">
        <v>157</v>
      </c>
      <c r="AV232" s="13" t="s">
        <v>157</v>
      </c>
      <c r="AW232" s="13" t="s">
        <v>34</v>
      </c>
      <c r="AX232" s="13" t="s">
        <v>78</v>
      </c>
      <c r="AY232" s="243" t="s">
        <v>151</v>
      </c>
    </row>
    <row r="233" s="15" customFormat="1">
      <c r="A233" s="15"/>
      <c r="B233" s="255"/>
      <c r="C233" s="256"/>
      <c r="D233" s="234" t="s">
        <v>159</v>
      </c>
      <c r="E233" s="257" t="s">
        <v>1</v>
      </c>
      <c r="F233" s="258" t="s">
        <v>203</v>
      </c>
      <c r="G233" s="256"/>
      <c r="H233" s="257" t="s">
        <v>1</v>
      </c>
      <c r="I233" s="259"/>
      <c r="J233" s="256"/>
      <c r="K233" s="256"/>
      <c r="L233" s="260"/>
      <c r="M233" s="261"/>
      <c r="N233" s="262"/>
      <c r="O233" s="262"/>
      <c r="P233" s="262"/>
      <c r="Q233" s="262"/>
      <c r="R233" s="262"/>
      <c r="S233" s="262"/>
      <c r="T233" s="26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4" t="s">
        <v>159</v>
      </c>
      <c r="AU233" s="264" t="s">
        <v>157</v>
      </c>
      <c r="AV233" s="15" t="s">
        <v>86</v>
      </c>
      <c r="AW233" s="15" t="s">
        <v>34</v>
      </c>
      <c r="AX233" s="15" t="s">
        <v>78</v>
      </c>
      <c r="AY233" s="264" t="s">
        <v>151</v>
      </c>
    </row>
    <row r="234" s="13" customFormat="1">
      <c r="A234" s="13"/>
      <c r="B234" s="232"/>
      <c r="C234" s="233"/>
      <c r="D234" s="234" t="s">
        <v>159</v>
      </c>
      <c r="E234" s="235" t="s">
        <v>1</v>
      </c>
      <c r="F234" s="236" t="s">
        <v>204</v>
      </c>
      <c r="G234" s="233"/>
      <c r="H234" s="237">
        <v>17.25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159</v>
      </c>
      <c r="AU234" s="243" t="s">
        <v>157</v>
      </c>
      <c r="AV234" s="13" t="s">
        <v>157</v>
      </c>
      <c r="AW234" s="13" t="s">
        <v>34</v>
      </c>
      <c r="AX234" s="13" t="s">
        <v>78</v>
      </c>
      <c r="AY234" s="243" t="s">
        <v>151</v>
      </c>
    </row>
    <row r="235" s="14" customFormat="1">
      <c r="A235" s="14"/>
      <c r="B235" s="244"/>
      <c r="C235" s="245"/>
      <c r="D235" s="234" t="s">
        <v>159</v>
      </c>
      <c r="E235" s="246" t="s">
        <v>1</v>
      </c>
      <c r="F235" s="247" t="s">
        <v>166</v>
      </c>
      <c r="G235" s="245"/>
      <c r="H235" s="248">
        <v>32.674999999999997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159</v>
      </c>
      <c r="AU235" s="254" t="s">
        <v>157</v>
      </c>
      <c r="AV235" s="14" t="s">
        <v>156</v>
      </c>
      <c r="AW235" s="14" t="s">
        <v>34</v>
      </c>
      <c r="AX235" s="14" t="s">
        <v>86</v>
      </c>
      <c r="AY235" s="254" t="s">
        <v>151</v>
      </c>
    </row>
    <row r="236" s="12" customFormat="1" ht="22.8" customHeight="1">
      <c r="A236" s="12"/>
      <c r="B236" s="203"/>
      <c r="C236" s="204"/>
      <c r="D236" s="205" t="s">
        <v>77</v>
      </c>
      <c r="E236" s="216" t="s">
        <v>281</v>
      </c>
      <c r="F236" s="216" t="s">
        <v>282</v>
      </c>
      <c r="G236" s="204"/>
      <c r="H236" s="204"/>
      <c r="I236" s="207"/>
      <c r="J236" s="217">
        <f>BK236</f>
        <v>0</v>
      </c>
      <c r="K236" s="204"/>
      <c r="L236" s="208"/>
      <c r="M236" s="209"/>
      <c r="N236" s="210"/>
      <c r="O236" s="210"/>
      <c r="P236" s="211">
        <f>SUM(P237:P248)</f>
        <v>0</v>
      </c>
      <c r="Q236" s="210"/>
      <c r="R236" s="211">
        <f>SUM(R237:R248)</f>
        <v>0</v>
      </c>
      <c r="S236" s="210"/>
      <c r="T236" s="212">
        <f>SUM(T237:T248)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3" t="s">
        <v>86</v>
      </c>
      <c r="AT236" s="214" t="s">
        <v>77</v>
      </c>
      <c r="AU236" s="214" t="s">
        <v>86</v>
      </c>
      <c r="AY236" s="213" t="s">
        <v>151</v>
      </c>
      <c r="BK236" s="215">
        <f>SUM(BK237:BK248)</f>
        <v>0</v>
      </c>
    </row>
    <row r="237" s="2" customFormat="1" ht="24.15" customHeight="1">
      <c r="A237" s="39"/>
      <c r="B237" s="40"/>
      <c r="C237" s="218" t="s">
        <v>283</v>
      </c>
      <c r="D237" s="218" t="s">
        <v>153</v>
      </c>
      <c r="E237" s="219" t="s">
        <v>284</v>
      </c>
      <c r="F237" s="220" t="s">
        <v>285</v>
      </c>
      <c r="G237" s="221" t="s">
        <v>286</v>
      </c>
      <c r="H237" s="222">
        <v>16.504999999999999</v>
      </c>
      <c r="I237" s="223"/>
      <c r="J237" s="224">
        <f>ROUND(I237*H237,2)</f>
        <v>0</v>
      </c>
      <c r="K237" s="225"/>
      <c r="L237" s="45"/>
      <c r="M237" s="226" t="s">
        <v>1</v>
      </c>
      <c r="N237" s="227" t="s">
        <v>44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156</v>
      </c>
      <c r="AT237" s="230" t="s">
        <v>153</v>
      </c>
      <c r="AU237" s="230" t="s">
        <v>157</v>
      </c>
      <c r="AY237" s="18" t="s">
        <v>151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157</v>
      </c>
      <c r="BK237" s="231">
        <f>ROUND(I237*H237,2)</f>
        <v>0</v>
      </c>
      <c r="BL237" s="18" t="s">
        <v>156</v>
      </c>
      <c r="BM237" s="230" t="s">
        <v>287</v>
      </c>
    </row>
    <row r="238" s="2" customFormat="1" ht="24.15" customHeight="1">
      <c r="A238" s="39"/>
      <c r="B238" s="40"/>
      <c r="C238" s="218" t="s">
        <v>288</v>
      </c>
      <c r="D238" s="218" t="s">
        <v>153</v>
      </c>
      <c r="E238" s="219" t="s">
        <v>289</v>
      </c>
      <c r="F238" s="220" t="s">
        <v>290</v>
      </c>
      <c r="G238" s="221" t="s">
        <v>286</v>
      </c>
      <c r="H238" s="222">
        <v>16.504999999999999</v>
      </c>
      <c r="I238" s="223"/>
      <c r="J238" s="224">
        <f>ROUND(I238*H238,2)</f>
        <v>0</v>
      </c>
      <c r="K238" s="225"/>
      <c r="L238" s="45"/>
      <c r="M238" s="226" t="s">
        <v>1</v>
      </c>
      <c r="N238" s="227" t="s">
        <v>44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156</v>
      </c>
      <c r="AT238" s="230" t="s">
        <v>153</v>
      </c>
      <c r="AU238" s="230" t="s">
        <v>157</v>
      </c>
      <c r="AY238" s="18" t="s">
        <v>151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157</v>
      </c>
      <c r="BK238" s="231">
        <f>ROUND(I238*H238,2)</f>
        <v>0</v>
      </c>
      <c r="BL238" s="18" t="s">
        <v>156</v>
      </c>
      <c r="BM238" s="230" t="s">
        <v>291</v>
      </c>
    </row>
    <row r="239" s="2" customFormat="1" ht="24.15" customHeight="1">
      <c r="A239" s="39"/>
      <c r="B239" s="40"/>
      <c r="C239" s="218" t="s">
        <v>292</v>
      </c>
      <c r="D239" s="218" t="s">
        <v>153</v>
      </c>
      <c r="E239" s="219" t="s">
        <v>293</v>
      </c>
      <c r="F239" s="220" t="s">
        <v>294</v>
      </c>
      <c r="G239" s="221" t="s">
        <v>286</v>
      </c>
      <c r="H239" s="222">
        <v>14.182</v>
      </c>
      <c r="I239" s="223"/>
      <c r="J239" s="224">
        <f>ROUND(I239*H239,2)</f>
        <v>0</v>
      </c>
      <c r="K239" s="225"/>
      <c r="L239" s="45"/>
      <c r="M239" s="226" t="s">
        <v>1</v>
      </c>
      <c r="N239" s="227" t="s">
        <v>44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156</v>
      </c>
      <c r="AT239" s="230" t="s">
        <v>153</v>
      </c>
      <c r="AU239" s="230" t="s">
        <v>157</v>
      </c>
      <c r="AY239" s="18" t="s">
        <v>151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157</v>
      </c>
      <c r="BK239" s="231">
        <f>ROUND(I239*H239,2)</f>
        <v>0</v>
      </c>
      <c r="BL239" s="18" t="s">
        <v>156</v>
      </c>
      <c r="BM239" s="230" t="s">
        <v>295</v>
      </c>
    </row>
    <row r="240" s="13" customFormat="1">
      <c r="A240" s="13"/>
      <c r="B240" s="232"/>
      <c r="C240" s="233"/>
      <c r="D240" s="234" t="s">
        <v>159</v>
      </c>
      <c r="E240" s="235" t="s">
        <v>1</v>
      </c>
      <c r="F240" s="236" t="s">
        <v>296</v>
      </c>
      <c r="G240" s="233"/>
      <c r="H240" s="237">
        <v>16.504999999999999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159</v>
      </c>
      <c r="AU240" s="243" t="s">
        <v>157</v>
      </c>
      <c r="AV240" s="13" t="s">
        <v>157</v>
      </c>
      <c r="AW240" s="13" t="s">
        <v>34</v>
      </c>
      <c r="AX240" s="13" t="s">
        <v>78</v>
      </c>
      <c r="AY240" s="243" t="s">
        <v>151</v>
      </c>
    </row>
    <row r="241" s="13" customFormat="1">
      <c r="A241" s="13"/>
      <c r="B241" s="232"/>
      <c r="C241" s="233"/>
      <c r="D241" s="234" t="s">
        <v>159</v>
      </c>
      <c r="E241" s="235" t="s">
        <v>1</v>
      </c>
      <c r="F241" s="236" t="s">
        <v>297</v>
      </c>
      <c r="G241" s="233"/>
      <c r="H241" s="237">
        <v>-2.323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159</v>
      </c>
      <c r="AU241" s="243" t="s">
        <v>157</v>
      </c>
      <c r="AV241" s="13" t="s">
        <v>157</v>
      </c>
      <c r="AW241" s="13" t="s">
        <v>34</v>
      </c>
      <c r="AX241" s="13" t="s">
        <v>78</v>
      </c>
      <c r="AY241" s="243" t="s">
        <v>151</v>
      </c>
    </row>
    <row r="242" s="14" customFormat="1">
      <c r="A242" s="14"/>
      <c r="B242" s="244"/>
      <c r="C242" s="245"/>
      <c r="D242" s="234" t="s">
        <v>159</v>
      </c>
      <c r="E242" s="246" t="s">
        <v>1</v>
      </c>
      <c r="F242" s="247" t="s">
        <v>166</v>
      </c>
      <c r="G242" s="245"/>
      <c r="H242" s="248">
        <v>14.181999999999999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159</v>
      </c>
      <c r="AU242" s="254" t="s">
        <v>157</v>
      </c>
      <c r="AV242" s="14" t="s">
        <v>156</v>
      </c>
      <c r="AW242" s="14" t="s">
        <v>34</v>
      </c>
      <c r="AX242" s="14" t="s">
        <v>86</v>
      </c>
      <c r="AY242" s="254" t="s">
        <v>151</v>
      </c>
    </row>
    <row r="243" s="2" customFormat="1" ht="24.15" customHeight="1">
      <c r="A243" s="39"/>
      <c r="B243" s="40"/>
      <c r="C243" s="218" t="s">
        <v>298</v>
      </c>
      <c r="D243" s="218" t="s">
        <v>153</v>
      </c>
      <c r="E243" s="219" t="s">
        <v>299</v>
      </c>
      <c r="F243" s="220" t="s">
        <v>300</v>
      </c>
      <c r="G243" s="221" t="s">
        <v>286</v>
      </c>
      <c r="H243" s="222">
        <v>2.323</v>
      </c>
      <c r="I243" s="223"/>
      <c r="J243" s="224">
        <f>ROUND(I243*H243,2)</f>
        <v>0</v>
      </c>
      <c r="K243" s="225"/>
      <c r="L243" s="45"/>
      <c r="M243" s="226" t="s">
        <v>1</v>
      </c>
      <c r="N243" s="227" t="s">
        <v>44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156</v>
      </c>
      <c r="AT243" s="230" t="s">
        <v>153</v>
      </c>
      <c r="AU243" s="230" t="s">
        <v>157</v>
      </c>
      <c r="AY243" s="18" t="s">
        <v>151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157</v>
      </c>
      <c r="BK243" s="231">
        <f>ROUND(I243*H243,2)</f>
        <v>0</v>
      </c>
      <c r="BL243" s="18" t="s">
        <v>156</v>
      </c>
      <c r="BM243" s="230" t="s">
        <v>301</v>
      </c>
    </row>
    <row r="244" s="13" customFormat="1">
      <c r="A244" s="13"/>
      <c r="B244" s="232"/>
      <c r="C244" s="233"/>
      <c r="D244" s="234" t="s">
        <v>159</v>
      </c>
      <c r="E244" s="235" t="s">
        <v>1</v>
      </c>
      <c r="F244" s="236" t="s">
        <v>302</v>
      </c>
      <c r="G244" s="233"/>
      <c r="H244" s="237">
        <v>0.85099999999999998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159</v>
      </c>
      <c r="AU244" s="243" t="s">
        <v>157</v>
      </c>
      <c r="AV244" s="13" t="s">
        <v>157</v>
      </c>
      <c r="AW244" s="13" t="s">
        <v>34</v>
      </c>
      <c r="AX244" s="13" t="s">
        <v>78</v>
      </c>
      <c r="AY244" s="243" t="s">
        <v>151</v>
      </c>
    </row>
    <row r="245" s="13" customFormat="1">
      <c r="A245" s="13"/>
      <c r="B245" s="232"/>
      <c r="C245" s="233"/>
      <c r="D245" s="234" t="s">
        <v>159</v>
      </c>
      <c r="E245" s="235" t="s">
        <v>1</v>
      </c>
      <c r="F245" s="236" t="s">
        <v>303</v>
      </c>
      <c r="G245" s="233"/>
      <c r="H245" s="237">
        <v>0.54400000000000004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159</v>
      </c>
      <c r="AU245" s="243" t="s">
        <v>157</v>
      </c>
      <c r="AV245" s="13" t="s">
        <v>157</v>
      </c>
      <c r="AW245" s="13" t="s">
        <v>34</v>
      </c>
      <c r="AX245" s="13" t="s">
        <v>78</v>
      </c>
      <c r="AY245" s="243" t="s">
        <v>151</v>
      </c>
    </row>
    <row r="246" s="13" customFormat="1">
      <c r="A246" s="13"/>
      <c r="B246" s="232"/>
      <c r="C246" s="233"/>
      <c r="D246" s="234" t="s">
        <v>159</v>
      </c>
      <c r="E246" s="235" t="s">
        <v>1</v>
      </c>
      <c r="F246" s="236" t="s">
        <v>304</v>
      </c>
      <c r="G246" s="233"/>
      <c r="H246" s="237">
        <v>0.17199999999999999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159</v>
      </c>
      <c r="AU246" s="243" t="s">
        <v>157</v>
      </c>
      <c r="AV246" s="13" t="s">
        <v>157</v>
      </c>
      <c r="AW246" s="13" t="s">
        <v>34</v>
      </c>
      <c r="AX246" s="13" t="s">
        <v>78</v>
      </c>
      <c r="AY246" s="243" t="s">
        <v>151</v>
      </c>
    </row>
    <row r="247" s="13" customFormat="1">
      <c r="A247" s="13"/>
      <c r="B247" s="232"/>
      <c r="C247" s="233"/>
      <c r="D247" s="234" t="s">
        <v>159</v>
      </c>
      <c r="E247" s="235" t="s">
        <v>1</v>
      </c>
      <c r="F247" s="236" t="s">
        <v>305</v>
      </c>
      <c r="G247" s="233"/>
      <c r="H247" s="237">
        <v>0.75600000000000001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159</v>
      </c>
      <c r="AU247" s="243" t="s">
        <v>157</v>
      </c>
      <c r="AV247" s="13" t="s">
        <v>157</v>
      </c>
      <c r="AW247" s="13" t="s">
        <v>34</v>
      </c>
      <c r="AX247" s="13" t="s">
        <v>78</v>
      </c>
      <c r="AY247" s="243" t="s">
        <v>151</v>
      </c>
    </row>
    <row r="248" s="14" customFormat="1">
      <c r="A248" s="14"/>
      <c r="B248" s="244"/>
      <c r="C248" s="245"/>
      <c r="D248" s="234" t="s">
        <v>159</v>
      </c>
      <c r="E248" s="246" t="s">
        <v>1</v>
      </c>
      <c r="F248" s="247" t="s">
        <v>166</v>
      </c>
      <c r="G248" s="245"/>
      <c r="H248" s="248">
        <v>2.323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159</v>
      </c>
      <c r="AU248" s="254" t="s">
        <v>157</v>
      </c>
      <c r="AV248" s="14" t="s">
        <v>156</v>
      </c>
      <c r="AW248" s="14" t="s">
        <v>34</v>
      </c>
      <c r="AX248" s="14" t="s">
        <v>86</v>
      </c>
      <c r="AY248" s="254" t="s">
        <v>151</v>
      </c>
    </row>
    <row r="249" s="12" customFormat="1" ht="22.8" customHeight="1">
      <c r="A249" s="12"/>
      <c r="B249" s="203"/>
      <c r="C249" s="204"/>
      <c r="D249" s="205" t="s">
        <v>77</v>
      </c>
      <c r="E249" s="216" t="s">
        <v>306</v>
      </c>
      <c r="F249" s="216" t="s">
        <v>307</v>
      </c>
      <c r="G249" s="204"/>
      <c r="H249" s="204"/>
      <c r="I249" s="207"/>
      <c r="J249" s="217">
        <f>BK249</f>
        <v>0</v>
      </c>
      <c r="K249" s="204"/>
      <c r="L249" s="208"/>
      <c r="M249" s="209"/>
      <c r="N249" s="210"/>
      <c r="O249" s="210"/>
      <c r="P249" s="211">
        <f>P250</f>
        <v>0</v>
      </c>
      <c r="Q249" s="210"/>
      <c r="R249" s="211">
        <f>R250</f>
        <v>0</v>
      </c>
      <c r="S249" s="210"/>
      <c r="T249" s="212">
        <f>T250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3" t="s">
        <v>86</v>
      </c>
      <c r="AT249" s="214" t="s">
        <v>77</v>
      </c>
      <c r="AU249" s="214" t="s">
        <v>86</v>
      </c>
      <c r="AY249" s="213" t="s">
        <v>151</v>
      </c>
      <c r="BK249" s="215">
        <f>BK250</f>
        <v>0</v>
      </c>
    </row>
    <row r="250" s="2" customFormat="1" ht="14.4" customHeight="1">
      <c r="A250" s="39"/>
      <c r="B250" s="40"/>
      <c r="C250" s="218" t="s">
        <v>308</v>
      </c>
      <c r="D250" s="218" t="s">
        <v>153</v>
      </c>
      <c r="E250" s="219" t="s">
        <v>309</v>
      </c>
      <c r="F250" s="220" t="s">
        <v>310</v>
      </c>
      <c r="G250" s="221" t="s">
        <v>286</v>
      </c>
      <c r="H250" s="222">
        <v>8.4090000000000007</v>
      </c>
      <c r="I250" s="223"/>
      <c r="J250" s="224">
        <f>ROUND(I250*H250,2)</f>
        <v>0</v>
      </c>
      <c r="K250" s="225"/>
      <c r="L250" s="45"/>
      <c r="M250" s="226" t="s">
        <v>1</v>
      </c>
      <c r="N250" s="227" t="s">
        <v>44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156</v>
      </c>
      <c r="AT250" s="230" t="s">
        <v>153</v>
      </c>
      <c r="AU250" s="230" t="s">
        <v>157</v>
      </c>
      <c r="AY250" s="18" t="s">
        <v>151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157</v>
      </c>
      <c r="BK250" s="231">
        <f>ROUND(I250*H250,2)</f>
        <v>0</v>
      </c>
      <c r="BL250" s="18" t="s">
        <v>156</v>
      </c>
      <c r="BM250" s="230" t="s">
        <v>311</v>
      </c>
    </row>
    <row r="251" s="12" customFormat="1" ht="25.92" customHeight="1">
      <c r="A251" s="12"/>
      <c r="B251" s="203"/>
      <c r="C251" s="204"/>
      <c r="D251" s="205" t="s">
        <v>77</v>
      </c>
      <c r="E251" s="206" t="s">
        <v>312</v>
      </c>
      <c r="F251" s="206" t="s">
        <v>313</v>
      </c>
      <c r="G251" s="204"/>
      <c r="H251" s="204"/>
      <c r="I251" s="207"/>
      <c r="J251" s="190">
        <f>BK251</f>
        <v>0</v>
      </c>
      <c r="K251" s="204"/>
      <c r="L251" s="208"/>
      <c r="M251" s="209"/>
      <c r="N251" s="210"/>
      <c r="O251" s="210"/>
      <c r="P251" s="211">
        <f>P252+P272+P285+P295+P317+P330+P338+P352+P357+P393+P414+P419+P460+P486+P494</f>
        <v>0</v>
      </c>
      <c r="Q251" s="210"/>
      <c r="R251" s="211">
        <f>R252+R272+R285+R295+R317+R330+R338+R352+R357+R393+R414+R419+R460+R486+R494</f>
        <v>1.79254413</v>
      </c>
      <c r="S251" s="210"/>
      <c r="T251" s="212">
        <f>T252+T272+T285+T295+T317+T330+T338+T352+T357+T393+T414+T419+T460+T486+T494</f>
        <v>6.6764870600000004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3" t="s">
        <v>157</v>
      </c>
      <c r="AT251" s="214" t="s">
        <v>77</v>
      </c>
      <c r="AU251" s="214" t="s">
        <v>78</v>
      </c>
      <c r="AY251" s="213" t="s">
        <v>151</v>
      </c>
      <c r="BK251" s="215">
        <f>BK252+BK272+BK285+BK295+BK317+BK330+BK338+BK352+BK357+BK393+BK414+BK419+BK460+BK486+BK494</f>
        <v>0</v>
      </c>
    </row>
    <row r="252" s="12" customFormat="1" ht="22.8" customHeight="1">
      <c r="A252" s="12"/>
      <c r="B252" s="203"/>
      <c r="C252" s="204"/>
      <c r="D252" s="205" t="s">
        <v>77</v>
      </c>
      <c r="E252" s="216" t="s">
        <v>314</v>
      </c>
      <c r="F252" s="216" t="s">
        <v>315</v>
      </c>
      <c r="G252" s="204"/>
      <c r="H252" s="204"/>
      <c r="I252" s="207"/>
      <c r="J252" s="217">
        <f>BK252</f>
        <v>0</v>
      </c>
      <c r="K252" s="204"/>
      <c r="L252" s="208"/>
      <c r="M252" s="209"/>
      <c r="N252" s="210"/>
      <c r="O252" s="210"/>
      <c r="P252" s="211">
        <f>SUM(P253:P271)</f>
        <v>0</v>
      </c>
      <c r="Q252" s="210"/>
      <c r="R252" s="211">
        <f>SUM(R253:R271)</f>
        <v>0.057153599999999999</v>
      </c>
      <c r="S252" s="210"/>
      <c r="T252" s="212">
        <f>SUM(T253:T271)</f>
        <v>4.208526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3" t="s">
        <v>157</v>
      </c>
      <c r="AT252" s="214" t="s">
        <v>77</v>
      </c>
      <c r="AU252" s="214" t="s">
        <v>86</v>
      </c>
      <c r="AY252" s="213" t="s">
        <v>151</v>
      </c>
      <c r="BK252" s="215">
        <f>SUM(BK253:BK271)</f>
        <v>0</v>
      </c>
    </row>
    <row r="253" s="2" customFormat="1" ht="24.15" customHeight="1">
      <c r="A253" s="39"/>
      <c r="B253" s="40"/>
      <c r="C253" s="218" t="s">
        <v>316</v>
      </c>
      <c r="D253" s="218" t="s">
        <v>153</v>
      </c>
      <c r="E253" s="219" t="s">
        <v>317</v>
      </c>
      <c r="F253" s="220" t="s">
        <v>318</v>
      </c>
      <c r="G253" s="221" t="s">
        <v>90</v>
      </c>
      <c r="H253" s="222">
        <v>15.539999999999999</v>
      </c>
      <c r="I253" s="223"/>
      <c r="J253" s="224">
        <f>ROUND(I253*H253,2)</f>
        <v>0</v>
      </c>
      <c r="K253" s="225"/>
      <c r="L253" s="45"/>
      <c r="M253" s="226" t="s">
        <v>1</v>
      </c>
      <c r="N253" s="227" t="s">
        <v>44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0.0015</v>
      </c>
      <c r="T253" s="229">
        <f>S253*H253</f>
        <v>0.023310000000000001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243</v>
      </c>
      <c r="AT253" s="230" t="s">
        <v>153</v>
      </c>
      <c r="AU253" s="230" t="s">
        <v>157</v>
      </c>
      <c r="AY253" s="18" t="s">
        <v>151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157</v>
      </c>
      <c r="BK253" s="231">
        <f>ROUND(I253*H253,2)</f>
        <v>0</v>
      </c>
      <c r="BL253" s="18" t="s">
        <v>243</v>
      </c>
      <c r="BM253" s="230" t="s">
        <v>319</v>
      </c>
    </row>
    <row r="254" s="13" customFormat="1">
      <c r="A254" s="13"/>
      <c r="B254" s="232"/>
      <c r="C254" s="233"/>
      <c r="D254" s="234" t="s">
        <v>159</v>
      </c>
      <c r="E254" s="235" t="s">
        <v>1</v>
      </c>
      <c r="F254" s="236" t="s">
        <v>320</v>
      </c>
      <c r="G254" s="233"/>
      <c r="H254" s="237">
        <v>15.539999999999999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159</v>
      </c>
      <c r="AU254" s="243" t="s">
        <v>157</v>
      </c>
      <c r="AV254" s="13" t="s">
        <v>157</v>
      </c>
      <c r="AW254" s="13" t="s">
        <v>34</v>
      </c>
      <c r="AX254" s="13" t="s">
        <v>78</v>
      </c>
      <c r="AY254" s="243" t="s">
        <v>151</v>
      </c>
    </row>
    <row r="255" s="14" customFormat="1">
      <c r="A255" s="14"/>
      <c r="B255" s="244"/>
      <c r="C255" s="245"/>
      <c r="D255" s="234" t="s">
        <v>159</v>
      </c>
      <c r="E255" s="246" t="s">
        <v>1</v>
      </c>
      <c r="F255" s="247" t="s">
        <v>166</v>
      </c>
      <c r="G255" s="245"/>
      <c r="H255" s="248">
        <v>15.539999999999999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159</v>
      </c>
      <c r="AU255" s="254" t="s">
        <v>157</v>
      </c>
      <c r="AV255" s="14" t="s">
        <v>156</v>
      </c>
      <c r="AW255" s="14" t="s">
        <v>34</v>
      </c>
      <c r="AX255" s="14" t="s">
        <v>86</v>
      </c>
      <c r="AY255" s="254" t="s">
        <v>151</v>
      </c>
    </row>
    <row r="256" s="2" customFormat="1" ht="24.15" customHeight="1">
      <c r="A256" s="39"/>
      <c r="B256" s="40"/>
      <c r="C256" s="218" t="s">
        <v>321</v>
      </c>
      <c r="D256" s="218" t="s">
        <v>153</v>
      </c>
      <c r="E256" s="219" t="s">
        <v>322</v>
      </c>
      <c r="F256" s="220" t="s">
        <v>323</v>
      </c>
      <c r="G256" s="221" t="s">
        <v>90</v>
      </c>
      <c r="H256" s="222">
        <v>30.239999999999998</v>
      </c>
      <c r="I256" s="223"/>
      <c r="J256" s="224">
        <f>ROUND(I256*H256,2)</f>
        <v>0</v>
      </c>
      <c r="K256" s="225"/>
      <c r="L256" s="45"/>
      <c r="M256" s="226" t="s">
        <v>1</v>
      </c>
      <c r="N256" s="227" t="s">
        <v>44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0.0033999999999999998</v>
      </c>
      <c r="T256" s="229">
        <f>S256*H256</f>
        <v>0.10281599999999999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243</v>
      </c>
      <c r="AT256" s="230" t="s">
        <v>153</v>
      </c>
      <c r="AU256" s="230" t="s">
        <v>157</v>
      </c>
      <c r="AY256" s="18" t="s">
        <v>151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157</v>
      </c>
      <c r="BK256" s="231">
        <f>ROUND(I256*H256,2)</f>
        <v>0</v>
      </c>
      <c r="BL256" s="18" t="s">
        <v>243</v>
      </c>
      <c r="BM256" s="230" t="s">
        <v>324</v>
      </c>
    </row>
    <row r="257" s="13" customFormat="1">
      <c r="A257" s="13"/>
      <c r="B257" s="232"/>
      <c r="C257" s="233"/>
      <c r="D257" s="234" t="s">
        <v>159</v>
      </c>
      <c r="E257" s="235" t="s">
        <v>1</v>
      </c>
      <c r="F257" s="236" t="s">
        <v>320</v>
      </c>
      <c r="G257" s="233"/>
      <c r="H257" s="237">
        <v>15.539999999999999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159</v>
      </c>
      <c r="AU257" s="243" t="s">
        <v>157</v>
      </c>
      <c r="AV257" s="13" t="s">
        <v>157</v>
      </c>
      <c r="AW257" s="13" t="s">
        <v>34</v>
      </c>
      <c r="AX257" s="13" t="s">
        <v>78</v>
      </c>
      <c r="AY257" s="243" t="s">
        <v>151</v>
      </c>
    </row>
    <row r="258" s="13" customFormat="1">
      <c r="A258" s="13"/>
      <c r="B258" s="232"/>
      <c r="C258" s="233"/>
      <c r="D258" s="234" t="s">
        <v>159</v>
      </c>
      <c r="E258" s="235" t="s">
        <v>1</v>
      </c>
      <c r="F258" s="236" t="s">
        <v>325</v>
      </c>
      <c r="G258" s="233"/>
      <c r="H258" s="237">
        <v>14.699999999999999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159</v>
      </c>
      <c r="AU258" s="243" t="s">
        <v>157</v>
      </c>
      <c r="AV258" s="13" t="s">
        <v>157</v>
      </c>
      <c r="AW258" s="13" t="s">
        <v>34</v>
      </c>
      <c r="AX258" s="13" t="s">
        <v>78</v>
      </c>
      <c r="AY258" s="243" t="s">
        <v>151</v>
      </c>
    </row>
    <row r="259" s="14" customFormat="1">
      <c r="A259" s="14"/>
      <c r="B259" s="244"/>
      <c r="C259" s="245"/>
      <c r="D259" s="234" t="s">
        <v>159</v>
      </c>
      <c r="E259" s="246" t="s">
        <v>1</v>
      </c>
      <c r="F259" s="247" t="s">
        <v>166</v>
      </c>
      <c r="G259" s="245"/>
      <c r="H259" s="248">
        <v>30.239999999999998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159</v>
      </c>
      <c r="AU259" s="254" t="s">
        <v>157</v>
      </c>
      <c r="AV259" s="14" t="s">
        <v>156</v>
      </c>
      <c r="AW259" s="14" t="s">
        <v>34</v>
      </c>
      <c r="AX259" s="14" t="s">
        <v>86</v>
      </c>
      <c r="AY259" s="254" t="s">
        <v>151</v>
      </c>
    </row>
    <row r="260" s="2" customFormat="1" ht="24.15" customHeight="1">
      <c r="A260" s="39"/>
      <c r="B260" s="40"/>
      <c r="C260" s="218" t="s">
        <v>326</v>
      </c>
      <c r="D260" s="218" t="s">
        <v>153</v>
      </c>
      <c r="E260" s="219" t="s">
        <v>327</v>
      </c>
      <c r="F260" s="220" t="s">
        <v>328</v>
      </c>
      <c r="G260" s="221" t="s">
        <v>90</v>
      </c>
      <c r="H260" s="222">
        <v>30.239999999999998</v>
      </c>
      <c r="I260" s="223"/>
      <c r="J260" s="224">
        <f>ROUND(I260*H260,2)</f>
        <v>0</v>
      </c>
      <c r="K260" s="225"/>
      <c r="L260" s="45"/>
      <c r="M260" s="226" t="s">
        <v>1</v>
      </c>
      <c r="N260" s="227" t="s">
        <v>44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243</v>
      </c>
      <c r="AT260" s="230" t="s">
        <v>153</v>
      </c>
      <c r="AU260" s="230" t="s">
        <v>157</v>
      </c>
      <c r="AY260" s="18" t="s">
        <v>151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157</v>
      </c>
      <c r="BK260" s="231">
        <f>ROUND(I260*H260,2)</f>
        <v>0</v>
      </c>
      <c r="BL260" s="18" t="s">
        <v>243</v>
      </c>
      <c r="BM260" s="230" t="s">
        <v>329</v>
      </c>
    </row>
    <row r="261" s="13" customFormat="1">
      <c r="A261" s="13"/>
      <c r="B261" s="232"/>
      <c r="C261" s="233"/>
      <c r="D261" s="234" t="s">
        <v>159</v>
      </c>
      <c r="E261" s="235" t="s">
        <v>1</v>
      </c>
      <c r="F261" s="236" t="s">
        <v>320</v>
      </c>
      <c r="G261" s="233"/>
      <c r="H261" s="237">
        <v>15.539999999999999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159</v>
      </c>
      <c r="AU261" s="243" t="s">
        <v>157</v>
      </c>
      <c r="AV261" s="13" t="s">
        <v>157</v>
      </c>
      <c r="AW261" s="13" t="s">
        <v>34</v>
      </c>
      <c r="AX261" s="13" t="s">
        <v>78</v>
      </c>
      <c r="AY261" s="243" t="s">
        <v>151</v>
      </c>
    </row>
    <row r="262" s="13" customFormat="1">
      <c r="A262" s="13"/>
      <c r="B262" s="232"/>
      <c r="C262" s="233"/>
      <c r="D262" s="234" t="s">
        <v>159</v>
      </c>
      <c r="E262" s="235" t="s">
        <v>1</v>
      </c>
      <c r="F262" s="236" t="s">
        <v>325</v>
      </c>
      <c r="G262" s="233"/>
      <c r="H262" s="237">
        <v>14.699999999999999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159</v>
      </c>
      <c r="AU262" s="243" t="s">
        <v>157</v>
      </c>
      <c r="AV262" s="13" t="s">
        <v>157</v>
      </c>
      <c r="AW262" s="13" t="s">
        <v>34</v>
      </c>
      <c r="AX262" s="13" t="s">
        <v>78</v>
      </c>
      <c r="AY262" s="243" t="s">
        <v>151</v>
      </c>
    </row>
    <row r="263" s="14" customFormat="1">
      <c r="A263" s="14"/>
      <c r="B263" s="244"/>
      <c r="C263" s="245"/>
      <c r="D263" s="234" t="s">
        <v>159</v>
      </c>
      <c r="E263" s="246" t="s">
        <v>1</v>
      </c>
      <c r="F263" s="247" t="s">
        <v>166</v>
      </c>
      <c r="G263" s="245"/>
      <c r="H263" s="248">
        <v>30.239999999999998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159</v>
      </c>
      <c r="AU263" s="254" t="s">
        <v>157</v>
      </c>
      <c r="AV263" s="14" t="s">
        <v>156</v>
      </c>
      <c r="AW263" s="14" t="s">
        <v>34</v>
      </c>
      <c r="AX263" s="14" t="s">
        <v>86</v>
      </c>
      <c r="AY263" s="254" t="s">
        <v>151</v>
      </c>
    </row>
    <row r="264" s="2" customFormat="1" ht="62.7" customHeight="1">
      <c r="A264" s="39"/>
      <c r="B264" s="40"/>
      <c r="C264" s="276" t="s">
        <v>330</v>
      </c>
      <c r="D264" s="276" t="s">
        <v>331</v>
      </c>
      <c r="E264" s="277" t="s">
        <v>332</v>
      </c>
      <c r="F264" s="278" t="s">
        <v>333</v>
      </c>
      <c r="G264" s="279" t="s">
        <v>90</v>
      </c>
      <c r="H264" s="280">
        <v>31.751999999999999</v>
      </c>
      <c r="I264" s="281"/>
      <c r="J264" s="282">
        <f>ROUND(I264*H264,2)</f>
        <v>0</v>
      </c>
      <c r="K264" s="283"/>
      <c r="L264" s="284"/>
      <c r="M264" s="285" t="s">
        <v>1</v>
      </c>
      <c r="N264" s="286" t="s">
        <v>44</v>
      </c>
      <c r="O264" s="92"/>
      <c r="P264" s="228">
        <f>O264*H264</f>
        <v>0</v>
      </c>
      <c r="Q264" s="228">
        <v>0.0018</v>
      </c>
      <c r="R264" s="228">
        <f>Q264*H264</f>
        <v>0.057153599999999999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334</v>
      </c>
      <c r="AT264" s="230" t="s">
        <v>331</v>
      </c>
      <c r="AU264" s="230" t="s">
        <v>157</v>
      </c>
      <c r="AY264" s="18" t="s">
        <v>151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157</v>
      </c>
      <c r="BK264" s="231">
        <f>ROUND(I264*H264,2)</f>
        <v>0</v>
      </c>
      <c r="BL264" s="18" t="s">
        <v>243</v>
      </c>
      <c r="BM264" s="230" t="s">
        <v>335</v>
      </c>
    </row>
    <row r="265" s="13" customFormat="1">
      <c r="A265" s="13"/>
      <c r="B265" s="232"/>
      <c r="C265" s="233"/>
      <c r="D265" s="234" t="s">
        <v>159</v>
      </c>
      <c r="E265" s="235" t="s">
        <v>1</v>
      </c>
      <c r="F265" s="236" t="s">
        <v>336</v>
      </c>
      <c r="G265" s="233"/>
      <c r="H265" s="237">
        <v>30.239999999999998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159</v>
      </c>
      <c r="AU265" s="243" t="s">
        <v>157</v>
      </c>
      <c r="AV265" s="13" t="s">
        <v>157</v>
      </c>
      <c r="AW265" s="13" t="s">
        <v>34</v>
      </c>
      <c r="AX265" s="13" t="s">
        <v>86</v>
      </c>
      <c r="AY265" s="243" t="s">
        <v>151</v>
      </c>
    </row>
    <row r="266" s="13" customFormat="1">
      <c r="A266" s="13"/>
      <c r="B266" s="232"/>
      <c r="C266" s="233"/>
      <c r="D266" s="234" t="s">
        <v>159</v>
      </c>
      <c r="E266" s="233"/>
      <c r="F266" s="236" t="s">
        <v>337</v>
      </c>
      <c r="G266" s="233"/>
      <c r="H266" s="237">
        <v>31.751999999999999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159</v>
      </c>
      <c r="AU266" s="243" t="s">
        <v>157</v>
      </c>
      <c r="AV266" s="13" t="s">
        <v>157</v>
      </c>
      <c r="AW266" s="13" t="s">
        <v>4</v>
      </c>
      <c r="AX266" s="13" t="s">
        <v>86</v>
      </c>
      <c r="AY266" s="243" t="s">
        <v>151</v>
      </c>
    </row>
    <row r="267" s="2" customFormat="1" ht="24.15" customHeight="1">
      <c r="A267" s="39"/>
      <c r="B267" s="40"/>
      <c r="C267" s="218" t="s">
        <v>334</v>
      </c>
      <c r="D267" s="218" t="s">
        <v>153</v>
      </c>
      <c r="E267" s="219" t="s">
        <v>338</v>
      </c>
      <c r="F267" s="220" t="s">
        <v>339</v>
      </c>
      <c r="G267" s="221" t="s">
        <v>90</v>
      </c>
      <c r="H267" s="222">
        <v>30.239999999999998</v>
      </c>
      <c r="I267" s="223"/>
      <c r="J267" s="224">
        <f>ROUND(I267*H267,2)</f>
        <v>0</v>
      </c>
      <c r="K267" s="225"/>
      <c r="L267" s="45"/>
      <c r="M267" s="226" t="s">
        <v>1</v>
      </c>
      <c r="N267" s="227" t="s">
        <v>44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0.13500000000000001</v>
      </c>
      <c r="T267" s="229">
        <f>S267*H267</f>
        <v>4.0823999999999998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243</v>
      </c>
      <c r="AT267" s="230" t="s">
        <v>153</v>
      </c>
      <c r="AU267" s="230" t="s">
        <v>157</v>
      </c>
      <c r="AY267" s="18" t="s">
        <v>151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157</v>
      </c>
      <c r="BK267" s="231">
        <f>ROUND(I267*H267,2)</f>
        <v>0</v>
      </c>
      <c r="BL267" s="18" t="s">
        <v>243</v>
      </c>
      <c r="BM267" s="230" t="s">
        <v>340</v>
      </c>
    </row>
    <row r="268" s="13" customFormat="1">
      <c r="A268" s="13"/>
      <c r="B268" s="232"/>
      <c r="C268" s="233"/>
      <c r="D268" s="234" t="s">
        <v>159</v>
      </c>
      <c r="E268" s="235" t="s">
        <v>1</v>
      </c>
      <c r="F268" s="236" t="s">
        <v>320</v>
      </c>
      <c r="G268" s="233"/>
      <c r="H268" s="237">
        <v>15.539999999999999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159</v>
      </c>
      <c r="AU268" s="243" t="s">
        <v>157</v>
      </c>
      <c r="AV268" s="13" t="s">
        <v>157</v>
      </c>
      <c r="AW268" s="13" t="s">
        <v>34</v>
      </c>
      <c r="AX268" s="13" t="s">
        <v>78</v>
      </c>
      <c r="AY268" s="243" t="s">
        <v>151</v>
      </c>
    </row>
    <row r="269" s="13" customFormat="1">
      <c r="A269" s="13"/>
      <c r="B269" s="232"/>
      <c r="C269" s="233"/>
      <c r="D269" s="234" t="s">
        <v>159</v>
      </c>
      <c r="E269" s="235" t="s">
        <v>1</v>
      </c>
      <c r="F269" s="236" t="s">
        <v>325</v>
      </c>
      <c r="G269" s="233"/>
      <c r="H269" s="237">
        <v>14.699999999999999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159</v>
      </c>
      <c r="AU269" s="243" t="s">
        <v>157</v>
      </c>
      <c r="AV269" s="13" t="s">
        <v>157</v>
      </c>
      <c r="AW269" s="13" t="s">
        <v>34</v>
      </c>
      <c r="AX269" s="13" t="s">
        <v>78</v>
      </c>
      <c r="AY269" s="243" t="s">
        <v>151</v>
      </c>
    </row>
    <row r="270" s="14" customFormat="1">
      <c r="A270" s="14"/>
      <c r="B270" s="244"/>
      <c r="C270" s="245"/>
      <c r="D270" s="234" t="s">
        <v>159</v>
      </c>
      <c r="E270" s="246" t="s">
        <v>1</v>
      </c>
      <c r="F270" s="247" t="s">
        <v>166</v>
      </c>
      <c r="G270" s="245"/>
      <c r="H270" s="248">
        <v>30.239999999999998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159</v>
      </c>
      <c r="AU270" s="254" t="s">
        <v>157</v>
      </c>
      <c r="AV270" s="14" t="s">
        <v>156</v>
      </c>
      <c r="AW270" s="14" t="s">
        <v>34</v>
      </c>
      <c r="AX270" s="14" t="s">
        <v>86</v>
      </c>
      <c r="AY270" s="254" t="s">
        <v>151</v>
      </c>
    </row>
    <row r="271" s="2" customFormat="1" ht="24.15" customHeight="1">
      <c r="A271" s="39"/>
      <c r="B271" s="40"/>
      <c r="C271" s="218" t="s">
        <v>341</v>
      </c>
      <c r="D271" s="218" t="s">
        <v>153</v>
      </c>
      <c r="E271" s="219" t="s">
        <v>342</v>
      </c>
      <c r="F271" s="220" t="s">
        <v>343</v>
      </c>
      <c r="G271" s="221" t="s">
        <v>286</v>
      </c>
      <c r="H271" s="222">
        <v>0.057000000000000002</v>
      </c>
      <c r="I271" s="223"/>
      <c r="J271" s="224">
        <f>ROUND(I271*H271,2)</f>
        <v>0</v>
      </c>
      <c r="K271" s="225"/>
      <c r="L271" s="45"/>
      <c r="M271" s="226" t="s">
        <v>1</v>
      </c>
      <c r="N271" s="227" t="s">
        <v>44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243</v>
      </c>
      <c r="AT271" s="230" t="s">
        <v>153</v>
      </c>
      <c r="AU271" s="230" t="s">
        <v>157</v>
      </c>
      <c r="AY271" s="18" t="s">
        <v>151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157</v>
      </c>
      <c r="BK271" s="231">
        <f>ROUND(I271*H271,2)</f>
        <v>0</v>
      </c>
      <c r="BL271" s="18" t="s">
        <v>243</v>
      </c>
      <c r="BM271" s="230" t="s">
        <v>344</v>
      </c>
    </row>
    <row r="272" s="12" customFormat="1" ht="22.8" customHeight="1">
      <c r="A272" s="12"/>
      <c r="B272" s="203"/>
      <c r="C272" s="204"/>
      <c r="D272" s="205" t="s">
        <v>77</v>
      </c>
      <c r="E272" s="216" t="s">
        <v>345</v>
      </c>
      <c r="F272" s="216" t="s">
        <v>346</v>
      </c>
      <c r="G272" s="204"/>
      <c r="H272" s="204"/>
      <c r="I272" s="207"/>
      <c r="J272" s="217">
        <f>BK272</f>
        <v>0</v>
      </c>
      <c r="K272" s="204"/>
      <c r="L272" s="208"/>
      <c r="M272" s="209"/>
      <c r="N272" s="210"/>
      <c r="O272" s="210"/>
      <c r="P272" s="211">
        <f>SUM(P273:P284)</f>
        <v>0</v>
      </c>
      <c r="Q272" s="210"/>
      <c r="R272" s="211">
        <f>SUM(R273:R284)</f>
        <v>0.019547499999999999</v>
      </c>
      <c r="S272" s="210"/>
      <c r="T272" s="212">
        <f>SUM(T273:T284)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3" t="s">
        <v>157</v>
      </c>
      <c r="AT272" s="214" t="s">
        <v>77</v>
      </c>
      <c r="AU272" s="214" t="s">
        <v>86</v>
      </c>
      <c r="AY272" s="213" t="s">
        <v>151</v>
      </c>
      <c r="BK272" s="215">
        <f>SUM(BK273:BK284)</f>
        <v>0</v>
      </c>
    </row>
    <row r="273" s="2" customFormat="1" ht="14.4" customHeight="1">
      <c r="A273" s="39"/>
      <c r="B273" s="40"/>
      <c r="C273" s="218" t="s">
        <v>347</v>
      </c>
      <c r="D273" s="218" t="s">
        <v>153</v>
      </c>
      <c r="E273" s="219" t="s">
        <v>348</v>
      </c>
      <c r="F273" s="220" t="s">
        <v>349</v>
      </c>
      <c r="G273" s="221" t="s">
        <v>350</v>
      </c>
      <c r="H273" s="222">
        <v>1</v>
      </c>
      <c r="I273" s="223"/>
      <c r="J273" s="224">
        <f>ROUND(I273*H273,2)</f>
        <v>0</v>
      </c>
      <c r="K273" s="225"/>
      <c r="L273" s="45"/>
      <c r="M273" s="226" t="s">
        <v>1</v>
      </c>
      <c r="N273" s="227" t="s">
        <v>44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243</v>
      </c>
      <c r="AT273" s="230" t="s">
        <v>153</v>
      </c>
      <c r="AU273" s="230" t="s">
        <v>157</v>
      </c>
      <c r="AY273" s="18" t="s">
        <v>151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157</v>
      </c>
      <c r="BK273" s="231">
        <f>ROUND(I273*H273,2)</f>
        <v>0</v>
      </c>
      <c r="BL273" s="18" t="s">
        <v>243</v>
      </c>
      <c r="BM273" s="230" t="s">
        <v>351</v>
      </c>
    </row>
    <row r="274" s="13" customFormat="1">
      <c r="A274" s="13"/>
      <c r="B274" s="232"/>
      <c r="C274" s="233"/>
      <c r="D274" s="234" t="s">
        <v>159</v>
      </c>
      <c r="E274" s="235" t="s">
        <v>1</v>
      </c>
      <c r="F274" s="236" t="s">
        <v>86</v>
      </c>
      <c r="G274" s="233"/>
      <c r="H274" s="237">
        <v>1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159</v>
      </c>
      <c r="AU274" s="243" t="s">
        <v>157</v>
      </c>
      <c r="AV274" s="13" t="s">
        <v>157</v>
      </c>
      <c r="AW274" s="13" t="s">
        <v>34</v>
      </c>
      <c r="AX274" s="13" t="s">
        <v>86</v>
      </c>
      <c r="AY274" s="243" t="s">
        <v>151</v>
      </c>
    </row>
    <row r="275" s="2" customFormat="1" ht="14.4" customHeight="1">
      <c r="A275" s="39"/>
      <c r="B275" s="40"/>
      <c r="C275" s="218" t="s">
        <v>352</v>
      </c>
      <c r="D275" s="218" t="s">
        <v>153</v>
      </c>
      <c r="E275" s="219" t="s">
        <v>353</v>
      </c>
      <c r="F275" s="220" t="s">
        <v>354</v>
      </c>
      <c r="G275" s="221" t="s">
        <v>233</v>
      </c>
      <c r="H275" s="222">
        <v>1</v>
      </c>
      <c r="I275" s="223"/>
      <c r="J275" s="224">
        <f>ROUND(I275*H275,2)</f>
        <v>0</v>
      </c>
      <c r="K275" s="225"/>
      <c r="L275" s="45"/>
      <c r="M275" s="226" t="s">
        <v>1</v>
      </c>
      <c r="N275" s="227" t="s">
        <v>44</v>
      </c>
      <c r="O275" s="92"/>
      <c r="P275" s="228">
        <f>O275*H275</f>
        <v>0</v>
      </c>
      <c r="Q275" s="228">
        <v>0.0069699999999999996</v>
      </c>
      <c r="R275" s="228">
        <f>Q275*H275</f>
        <v>0.0069699999999999996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243</v>
      </c>
      <c r="AT275" s="230" t="s">
        <v>153</v>
      </c>
      <c r="AU275" s="230" t="s">
        <v>157</v>
      </c>
      <c r="AY275" s="18" t="s">
        <v>151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157</v>
      </c>
      <c r="BK275" s="231">
        <f>ROUND(I275*H275,2)</f>
        <v>0</v>
      </c>
      <c r="BL275" s="18" t="s">
        <v>243</v>
      </c>
      <c r="BM275" s="230" t="s">
        <v>355</v>
      </c>
    </row>
    <row r="276" s="15" customFormat="1">
      <c r="A276" s="15"/>
      <c r="B276" s="255"/>
      <c r="C276" s="256"/>
      <c r="D276" s="234" t="s">
        <v>159</v>
      </c>
      <c r="E276" s="257" t="s">
        <v>1</v>
      </c>
      <c r="F276" s="258" t="s">
        <v>213</v>
      </c>
      <c r="G276" s="256"/>
      <c r="H276" s="257" t="s">
        <v>1</v>
      </c>
      <c r="I276" s="259"/>
      <c r="J276" s="256"/>
      <c r="K276" s="256"/>
      <c r="L276" s="260"/>
      <c r="M276" s="261"/>
      <c r="N276" s="262"/>
      <c r="O276" s="262"/>
      <c r="P276" s="262"/>
      <c r="Q276" s="262"/>
      <c r="R276" s="262"/>
      <c r="S276" s="262"/>
      <c r="T276" s="263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4" t="s">
        <v>159</v>
      </c>
      <c r="AU276" s="264" t="s">
        <v>157</v>
      </c>
      <c r="AV276" s="15" t="s">
        <v>86</v>
      </c>
      <c r="AW276" s="15" t="s">
        <v>34</v>
      </c>
      <c r="AX276" s="15" t="s">
        <v>78</v>
      </c>
      <c r="AY276" s="264" t="s">
        <v>151</v>
      </c>
    </row>
    <row r="277" s="13" customFormat="1">
      <c r="A277" s="13"/>
      <c r="B277" s="232"/>
      <c r="C277" s="233"/>
      <c r="D277" s="234" t="s">
        <v>159</v>
      </c>
      <c r="E277" s="235" t="s">
        <v>1</v>
      </c>
      <c r="F277" s="236" t="s">
        <v>356</v>
      </c>
      <c r="G277" s="233"/>
      <c r="H277" s="237">
        <v>1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159</v>
      </c>
      <c r="AU277" s="243" t="s">
        <v>157</v>
      </c>
      <c r="AV277" s="13" t="s">
        <v>157</v>
      </c>
      <c r="AW277" s="13" t="s">
        <v>34</v>
      </c>
      <c r="AX277" s="13" t="s">
        <v>78</v>
      </c>
      <c r="AY277" s="243" t="s">
        <v>151</v>
      </c>
    </row>
    <row r="278" s="14" customFormat="1">
      <c r="A278" s="14"/>
      <c r="B278" s="244"/>
      <c r="C278" s="245"/>
      <c r="D278" s="234" t="s">
        <v>159</v>
      </c>
      <c r="E278" s="246" t="s">
        <v>1</v>
      </c>
      <c r="F278" s="247" t="s">
        <v>166</v>
      </c>
      <c r="G278" s="245"/>
      <c r="H278" s="248">
        <v>1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159</v>
      </c>
      <c r="AU278" s="254" t="s">
        <v>157</v>
      </c>
      <c r="AV278" s="14" t="s">
        <v>156</v>
      </c>
      <c r="AW278" s="14" t="s">
        <v>34</v>
      </c>
      <c r="AX278" s="14" t="s">
        <v>86</v>
      </c>
      <c r="AY278" s="254" t="s">
        <v>151</v>
      </c>
    </row>
    <row r="279" s="2" customFormat="1" ht="14.4" customHeight="1">
      <c r="A279" s="39"/>
      <c r="B279" s="40"/>
      <c r="C279" s="218" t="s">
        <v>357</v>
      </c>
      <c r="D279" s="218" t="s">
        <v>153</v>
      </c>
      <c r="E279" s="219" t="s">
        <v>358</v>
      </c>
      <c r="F279" s="220" t="s">
        <v>359</v>
      </c>
      <c r="G279" s="221" t="s">
        <v>233</v>
      </c>
      <c r="H279" s="222">
        <v>5.8499999999999996</v>
      </c>
      <c r="I279" s="223"/>
      <c r="J279" s="224">
        <f>ROUND(I279*H279,2)</f>
        <v>0</v>
      </c>
      <c r="K279" s="225"/>
      <c r="L279" s="45"/>
      <c r="M279" s="226" t="s">
        <v>1</v>
      </c>
      <c r="N279" s="227" t="s">
        <v>44</v>
      </c>
      <c r="O279" s="92"/>
      <c r="P279" s="228">
        <f>O279*H279</f>
        <v>0</v>
      </c>
      <c r="Q279" s="228">
        <v>0.00215</v>
      </c>
      <c r="R279" s="228">
        <f>Q279*H279</f>
        <v>0.012577499999999998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243</v>
      </c>
      <c r="AT279" s="230" t="s">
        <v>153</v>
      </c>
      <c r="AU279" s="230" t="s">
        <v>157</v>
      </c>
      <c r="AY279" s="18" t="s">
        <v>151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157</v>
      </c>
      <c r="BK279" s="231">
        <f>ROUND(I279*H279,2)</f>
        <v>0</v>
      </c>
      <c r="BL279" s="18" t="s">
        <v>243</v>
      </c>
      <c r="BM279" s="230" t="s">
        <v>360</v>
      </c>
    </row>
    <row r="280" s="15" customFormat="1">
      <c r="A280" s="15"/>
      <c r="B280" s="255"/>
      <c r="C280" s="256"/>
      <c r="D280" s="234" t="s">
        <v>159</v>
      </c>
      <c r="E280" s="257" t="s">
        <v>1</v>
      </c>
      <c r="F280" s="258" t="s">
        <v>209</v>
      </c>
      <c r="G280" s="256"/>
      <c r="H280" s="257" t="s">
        <v>1</v>
      </c>
      <c r="I280" s="259"/>
      <c r="J280" s="256"/>
      <c r="K280" s="256"/>
      <c r="L280" s="260"/>
      <c r="M280" s="261"/>
      <c r="N280" s="262"/>
      <c r="O280" s="262"/>
      <c r="P280" s="262"/>
      <c r="Q280" s="262"/>
      <c r="R280" s="262"/>
      <c r="S280" s="262"/>
      <c r="T280" s="26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4" t="s">
        <v>159</v>
      </c>
      <c r="AU280" s="264" t="s">
        <v>157</v>
      </c>
      <c r="AV280" s="15" t="s">
        <v>86</v>
      </c>
      <c r="AW280" s="15" t="s">
        <v>34</v>
      </c>
      <c r="AX280" s="15" t="s">
        <v>78</v>
      </c>
      <c r="AY280" s="264" t="s">
        <v>151</v>
      </c>
    </row>
    <row r="281" s="13" customFormat="1">
      <c r="A281" s="13"/>
      <c r="B281" s="232"/>
      <c r="C281" s="233"/>
      <c r="D281" s="234" t="s">
        <v>159</v>
      </c>
      <c r="E281" s="235" t="s">
        <v>1</v>
      </c>
      <c r="F281" s="236" t="s">
        <v>274</v>
      </c>
      <c r="G281" s="233"/>
      <c r="H281" s="237">
        <v>3.8500000000000001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159</v>
      </c>
      <c r="AU281" s="243" t="s">
        <v>157</v>
      </c>
      <c r="AV281" s="13" t="s">
        <v>157</v>
      </c>
      <c r="AW281" s="13" t="s">
        <v>34</v>
      </c>
      <c r="AX281" s="13" t="s">
        <v>78</v>
      </c>
      <c r="AY281" s="243" t="s">
        <v>151</v>
      </c>
    </row>
    <row r="282" s="13" customFormat="1">
      <c r="A282" s="13"/>
      <c r="B282" s="232"/>
      <c r="C282" s="233"/>
      <c r="D282" s="234" t="s">
        <v>159</v>
      </c>
      <c r="E282" s="235" t="s">
        <v>1</v>
      </c>
      <c r="F282" s="236" t="s">
        <v>275</v>
      </c>
      <c r="G282" s="233"/>
      <c r="H282" s="237">
        <v>2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159</v>
      </c>
      <c r="AU282" s="243" t="s">
        <v>157</v>
      </c>
      <c r="AV282" s="13" t="s">
        <v>157</v>
      </c>
      <c r="AW282" s="13" t="s">
        <v>34</v>
      </c>
      <c r="AX282" s="13" t="s">
        <v>78</v>
      </c>
      <c r="AY282" s="243" t="s">
        <v>151</v>
      </c>
    </row>
    <row r="283" s="14" customFormat="1">
      <c r="A283" s="14"/>
      <c r="B283" s="244"/>
      <c r="C283" s="245"/>
      <c r="D283" s="234" t="s">
        <v>159</v>
      </c>
      <c r="E283" s="246" t="s">
        <v>1</v>
      </c>
      <c r="F283" s="247" t="s">
        <v>166</v>
      </c>
      <c r="G283" s="245"/>
      <c r="H283" s="248">
        <v>5.8499999999999996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159</v>
      </c>
      <c r="AU283" s="254" t="s">
        <v>157</v>
      </c>
      <c r="AV283" s="14" t="s">
        <v>156</v>
      </c>
      <c r="AW283" s="14" t="s">
        <v>34</v>
      </c>
      <c r="AX283" s="14" t="s">
        <v>86</v>
      </c>
      <c r="AY283" s="254" t="s">
        <v>151</v>
      </c>
    </row>
    <row r="284" s="2" customFormat="1" ht="24.15" customHeight="1">
      <c r="A284" s="39"/>
      <c r="B284" s="40"/>
      <c r="C284" s="218" t="s">
        <v>361</v>
      </c>
      <c r="D284" s="218" t="s">
        <v>153</v>
      </c>
      <c r="E284" s="219" t="s">
        <v>362</v>
      </c>
      <c r="F284" s="220" t="s">
        <v>363</v>
      </c>
      <c r="G284" s="221" t="s">
        <v>286</v>
      </c>
      <c r="H284" s="222">
        <v>0.02</v>
      </c>
      <c r="I284" s="223"/>
      <c r="J284" s="224">
        <f>ROUND(I284*H284,2)</f>
        <v>0</v>
      </c>
      <c r="K284" s="225"/>
      <c r="L284" s="45"/>
      <c r="M284" s="226" t="s">
        <v>1</v>
      </c>
      <c r="N284" s="227" t="s">
        <v>44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243</v>
      </c>
      <c r="AT284" s="230" t="s">
        <v>153</v>
      </c>
      <c r="AU284" s="230" t="s">
        <v>157</v>
      </c>
      <c r="AY284" s="18" t="s">
        <v>151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157</v>
      </c>
      <c r="BK284" s="231">
        <f>ROUND(I284*H284,2)</f>
        <v>0</v>
      </c>
      <c r="BL284" s="18" t="s">
        <v>243</v>
      </c>
      <c r="BM284" s="230" t="s">
        <v>364</v>
      </c>
    </row>
    <row r="285" s="12" customFormat="1" ht="22.8" customHeight="1">
      <c r="A285" s="12"/>
      <c r="B285" s="203"/>
      <c r="C285" s="204"/>
      <c r="D285" s="205" t="s">
        <v>77</v>
      </c>
      <c r="E285" s="216" t="s">
        <v>365</v>
      </c>
      <c r="F285" s="216" t="s">
        <v>366</v>
      </c>
      <c r="G285" s="204"/>
      <c r="H285" s="204"/>
      <c r="I285" s="207"/>
      <c r="J285" s="217">
        <f>BK285</f>
        <v>0</v>
      </c>
      <c r="K285" s="204"/>
      <c r="L285" s="208"/>
      <c r="M285" s="209"/>
      <c r="N285" s="210"/>
      <c r="O285" s="210"/>
      <c r="P285" s="211">
        <f>SUM(P286:P294)</f>
        <v>0</v>
      </c>
      <c r="Q285" s="210"/>
      <c r="R285" s="211">
        <f>SUM(R286:R294)</f>
        <v>0.017989999999999999</v>
      </c>
      <c r="S285" s="210"/>
      <c r="T285" s="212">
        <f>SUM(T286:T294)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3" t="s">
        <v>157</v>
      </c>
      <c r="AT285" s="214" t="s">
        <v>77</v>
      </c>
      <c r="AU285" s="214" t="s">
        <v>86</v>
      </c>
      <c r="AY285" s="213" t="s">
        <v>151</v>
      </c>
      <c r="BK285" s="215">
        <f>SUM(BK286:BK294)</f>
        <v>0</v>
      </c>
    </row>
    <row r="286" s="2" customFormat="1" ht="24.15" customHeight="1">
      <c r="A286" s="39"/>
      <c r="B286" s="40"/>
      <c r="C286" s="218" t="s">
        <v>367</v>
      </c>
      <c r="D286" s="218" t="s">
        <v>153</v>
      </c>
      <c r="E286" s="219" t="s">
        <v>368</v>
      </c>
      <c r="F286" s="220" t="s">
        <v>369</v>
      </c>
      <c r="G286" s="221" t="s">
        <v>233</v>
      </c>
      <c r="H286" s="222">
        <v>15.800000000000001</v>
      </c>
      <c r="I286" s="223"/>
      <c r="J286" s="224">
        <f>ROUND(I286*H286,2)</f>
        <v>0</v>
      </c>
      <c r="K286" s="225"/>
      <c r="L286" s="45"/>
      <c r="M286" s="226" t="s">
        <v>1</v>
      </c>
      <c r="N286" s="227" t="s">
        <v>44</v>
      </c>
      <c r="O286" s="92"/>
      <c r="P286" s="228">
        <f>O286*H286</f>
        <v>0</v>
      </c>
      <c r="Q286" s="228">
        <v>0.00084999999999999995</v>
      </c>
      <c r="R286" s="228">
        <f>Q286*H286</f>
        <v>0.013429999999999999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243</v>
      </c>
      <c r="AT286" s="230" t="s">
        <v>153</v>
      </c>
      <c r="AU286" s="230" t="s">
        <v>157</v>
      </c>
      <c r="AY286" s="18" t="s">
        <v>151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157</v>
      </c>
      <c r="BK286" s="231">
        <f>ROUND(I286*H286,2)</f>
        <v>0</v>
      </c>
      <c r="BL286" s="18" t="s">
        <v>243</v>
      </c>
      <c r="BM286" s="230" t="s">
        <v>370</v>
      </c>
    </row>
    <row r="287" s="15" customFormat="1">
      <c r="A287" s="15"/>
      <c r="B287" s="255"/>
      <c r="C287" s="256"/>
      <c r="D287" s="234" t="s">
        <v>159</v>
      </c>
      <c r="E287" s="257" t="s">
        <v>1</v>
      </c>
      <c r="F287" s="258" t="s">
        <v>213</v>
      </c>
      <c r="G287" s="256"/>
      <c r="H287" s="257" t="s">
        <v>1</v>
      </c>
      <c r="I287" s="259"/>
      <c r="J287" s="256"/>
      <c r="K287" s="256"/>
      <c r="L287" s="260"/>
      <c r="M287" s="261"/>
      <c r="N287" s="262"/>
      <c r="O287" s="262"/>
      <c r="P287" s="262"/>
      <c r="Q287" s="262"/>
      <c r="R287" s="262"/>
      <c r="S287" s="262"/>
      <c r="T287" s="26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4" t="s">
        <v>159</v>
      </c>
      <c r="AU287" s="264" t="s">
        <v>157</v>
      </c>
      <c r="AV287" s="15" t="s">
        <v>86</v>
      </c>
      <c r="AW287" s="15" t="s">
        <v>34</v>
      </c>
      <c r="AX287" s="15" t="s">
        <v>78</v>
      </c>
      <c r="AY287" s="264" t="s">
        <v>151</v>
      </c>
    </row>
    <row r="288" s="13" customFormat="1">
      <c r="A288" s="13"/>
      <c r="B288" s="232"/>
      <c r="C288" s="233"/>
      <c r="D288" s="234" t="s">
        <v>159</v>
      </c>
      <c r="E288" s="235" t="s">
        <v>1</v>
      </c>
      <c r="F288" s="236" t="s">
        <v>371</v>
      </c>
      <c r="G288" s="233"/>
      <c r="H288" s="237">
        <v>15.800000000000001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159</v>
      </c>
      <c r="AU288" s="243" t="s">
        <v>157</v>
      </c>
      <c r="AV288" s="13" t="s">
        <v>157</v>
      </c>
      <c r="AW288" s="13" t="s">
        <v>34</v>
      </c>
      <c r="AX288" s="13" t="s">
        <v>78</v>
      </c>
      <c r="AY288" s="243" t="s">
        <v>151</v>
      </c>
    </row>
    <row r="289" s="14" customFormat="1">
      <c r="A289" s="14"/>
      <c r="B289" s="244"/>
      <c r="C289" s="245"/>
      <c r="D289" s="234" t="s">
        <v>159</v>
      </c>
      <c r="E289" s="246" t="s">
        <v>1</v>
      </c>
      <c r="F289" s="247" t="s">
        <v>166</v>
      </c>
      <c r="G289" s="245"/>
      <c r="H289" s="248">
        <v>15.800000000000001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159</v>
      </c>
      <c r="AU289" s="254" t="s">
        <v>157</v>
      </c>
      <c r="AV289" s="14" t="s">
        <v>156</v>
      </c>
      <c r="AW289" s="14" t="s">
        <v>34</v>
      </c>
      <c r="AX289" s="14" t="s">
        <v>86</v>
      </c>
      <c r="AY289" s="254" t="s">
        <v>151</v>
      </c>
    </row>
    <row r="290" s="2" customFormat="1" ht="14.4" customHeight="1">
      <c r="A290" s="39"/>
      <c r="B290" s="40"/>
      <c r="C290" s="218" t="s">
        <v>372</v>
      </c>
      <c r="D290" s="218" t="s">
        <v>153</v>
      </c>
      <c r="E290" s="219" t="s">
        <v>373</v>
      </c>
      <c r="F290" s="220" t="s">
        <v>374</v>
      </c>
      <c r="G290" s="221" t="s">
        <v>375</v>
      </c>
      <c r="H290" s="222">
        <v>6</v>
      </c>
      <c r="I290" s="223"/>
      <c r="J290" s="224">
        <f>ROUND(I290*H290,2)</f>
        <v>0</v>
      </c>
      <c r="K290" s="225"/>
      <c r="L290" s="45"/>
      <c r="M290" s="226" t="s">
        <v>1</v>
      </c>
      <c r="N290" s="227" t="s">
        <v>44</v>
      </c>
      <c r="O290" s="92"/>
      <c r="P290" s="228">
        <f>O290*H290</f>
        <v>0</v>
      </c>
      <c r="Q290" s="228">
        <v>0.00076000000000000004</v>
      </c>
      <c r="R290" s="228">
        <f>Q290*H290</f>
        <v>0.0045599999999999998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243</v>
      </c>
      <c r="AT290" s="230" t="s">
        <v>153</v>
      </c>
      <c r="AU290" s="230" t="s">
        <v>157</v>
      </c>
      <c r="AY290" s="18" t="s">
        <v>151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157</v>
      </c>
      <c r="BK290" s="231">
        <f>ROUND(I290*H290,2)</f>
        <v>0</v>
      </c>
      <c r="BL290" s="18" t="s">
        <v>243</v>
      </c>
      <c r="BM290" s="230" t="s">
        <v>376</v>
      </c>
    </row>
    <row r="291" s="13" customFormat="1">
      <c r="A291" s="13"/>
      <c r="B291" s="232"/>
      <c r="C291" s="233"/>
      <c r="D291" s="234" t="s">
        <v>159</v>
      </c>
      <c r="E291" s="235" t="s">
        <v>1</v>
      </c>
      <c r="F291" s="236" t="s">
        <v>377</v>
      </c>
      <c r="G291" s="233"/>
      <c r="H291" s="237">
        <v>3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159</v>
      </c>
      <c r="AU291" s="243" t="s">
        <v>157</v>
      </c>
      <c r="AV291" s="13" t="s">
        <v>157</v>
      </c>
      <c r="AW291" s="13" t="s">
        <v>34</v>
      </c>
      <c r="AX291" s="13" t="s">
        <v>78</v>
      </c>
      <c r="AY291" s="243" t="s">
        <v>151</v>
      </c>
    </row>
    <row r="292" s="13" customFormat="1">
      <c r="A292" s="13"/>
      <c r="B292" s="232"/>
      <c r="C292" s="233"/>
      <c r="D292" s="234" t="s">
        <v>159</v>
      </c>
      <c r="E292" s="235" t="s">
        <v>1</v>
      </c>
      <c r="F292" s="236" t="s">
        <v>378</v>
      </c>
      <c r="G292" s="233"/>
      <c r="H292" s="237">
        <v>3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159</v>
      </c>
      <c r="AU292" s="243" t="s">
        <v>157</v>
      </c>
      <c r="AV292" s="13" t="s">
        <v>157</v>
      </c>
      <c r="AW292" s="13" t="s">
        <v>34</v>
      </c>
      <c r="AX292" s="13" t="s">
        <v>78</v>
      </c>
      <c r="AY292" s="243" t="s">
        <v>151</v>
      </c>
    </row>
    <row r="293" s="14" customFormat="1">
      <c r="A293" s="14"/>
      <c r="B293" s="244"/>
      <c r="C293" s="245"/>
      <c r="D293" s="234" t="s">
        <v>159</v>
      </c>
      <c r="E293" s="246" t="s">
        <v>1</v>
      </c>
      <c r="F293" s="247" t="s">
        <v>166</v>
      </c>
      <c r="G293" s="245"/>
      <c r="H293" s="248">
        <v>6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159</v>
      </c>
      <c r="AU293" s="254" t="s">
        <v>157</v>
      </c>
      <c r="AV293" s="14" t="s">
        <v>156</v>
      </c>
      <c r="AW293" s="14" t="s">
        <v>34</v>
      </c>
      <c r="AX293" s="14" t="s">
        <v>86</v>
      </c>
      <c r="AY293" s="254" t="s">
        <v>151</v>
      </c>
    </row>
    <row r="294" s="2" customFormat="1" ht="24.15" customHeight="1">
      <c r="A294" s="39"/>
      <c r="B294" s="40"/>
      <c r="C294" s="218" t="s">
        <v>379</v>
      </c>
      <c r="D294" s="218" t="s">
        <v>153</v>
      </c>
      <c r="E294" s="219" t="s">
        <v>380</v>
      </c>
      <c r="F294" s="220" t="s">
        <v>381</v>
      </c>
      <c r="G294" s="221" t="s">
        <v>286</v>
      </c>
      <c r="H294" s="222">
        <v>0.017999999999999999</v>
      </c>
      <c r="I294" s="223"/>
      <c r="J294" s="224">
        <f>ROUND(I294*H294,2)</f>
        <v>0</v>
      </c>
      <c r="K294" s="225"/>
      <c r="L294" s="45"/>
      <c r="M294" s="226" t="s">
        <v>1</v>
      </c>
      <c r="N294" s="227" t="s">
        <v>44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243</v>
      </c>
      <c r="AT294" s="230" t="s">
        <v>153</v>
      </c>
      <c r="AU294" s="230" t="s">
        <v>157</v>
      </c>
      <c r="AY294" s="18" t="s">
        <v>151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157</v>
      </c>
      <c r="BK294" s="231">
        <f>ROUND(I294*H294,2)</f>
        <v>0</v>
      </c>
      <c r="BL294" s="18" t="s">
        <v>243</v>
      </c>
      <c r="BM294" s="230" t="s">
        <v>382</v>
      </c>
    </row>
    <row r="295" s="12" customFormat="1" ht="22.8" customHeight="1">
      <c r="A295" s="12"/>
      <c r="B295" s="203"/>
      <c r="C295" s="204"/>
      <c r="D295" s="205" t="s">
        <v>77</v>
      </c>
      <c r="E295" s="216" t="s">
        <v>383</v>
      </c>
      <c r="F295" s="216" t="s">
        <v>384</v>
      </c>
      <c r="G295" s="204"/>
      <c r="H295" s="204"/>
      <c r="I295" s="207"/>
      <c r="J295" s="217">
        <f>BK295</f>
        <v>0</v>
      </c>
      <c r="K295" s="204"/>
      <c r="L295" s="208"/>
      <c r="M295" s="209"/>
      <c r="N295" s="210"/>
      <c r="O295" s="210"/>
      <c r="P295" s="211">
        <f>SUM(P296:P316)</f>
        <v>0</v>
      </c>
      <c r="Q295" s="210"/>
      <c r="R295" s="211">
        <f>SUM(R296:R316)</f>
        <v>0.067050000000000012</v>
      </c>
      <c r="S295" s="210"/>
      <c r="T295" s="212">
        <f>SUM(T296:T316)</f>
        <v>0.074810000000000002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3" t="s">
        <v>157</v>
      </c>
      <c r="AT295" s="214" t="s">
        <v>77</v>
      </c>
      <c r="AU295" s="214" t="s">
        <v>86</v>
      </c>
      <c r="AY295" s="213" t="s">
        <v>151</v>
      </c>
      <c r="BK295" s="215">
        <f>SUM(BK296:BK316)</f>
        <v>0</v>
      </c>
    </row>
    <row r="296" s="2" customFormat="1" ht="14.4" customHeight="1">
      <c r="A296" s="39"/>
      <c r="B296" s="40"/>
      <c r="C296" s="218" t="s">
        <v>385</v>
      </c>
      <c r="D296" s="218" t="s">
        <v>153</v>
      </c>
      <c r="E296" s="219" t="s">
        <v>386</v>
      </c>
      <c r="F296" s="220" t="s">
        <v>387</v>
      </c>
      <c r="G296" s="221" t="s">
        <v>388</v>
      </c>
      <c r="H296" s="222">
        <v>1</v>
      </c>
      <c r="I296" s="223"/>
      <c r="J296" s="224">
        <f>ROUND(I296*H296,2)</f>
        <v>0</v>
      </c>
      <c r="K296" s="225"/>
      <c r="L296" s="45"/>
      <c r="M296" s="226" t="s">
        <v>1</v>
      </c>
      <c r="N296" s="227" t="s">
        <v>44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0.01933</v>
      </c>
      <c r="T296" s="229">
        <f>S296*H296</f>
        <v>0.01933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243</v>
      </c>
      <c r="AT296" s="230" t="s">
        <v>153</v>
      </c>
      <c r="AU296" s="230" t="s">
        <v>157</v>
      </c>
      <c r="AY296" s="18" t="s">
        <v>151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157</v>
      </c>
      <c r="BK296" s="231">
        <f>ROUND(I296*H296,2)</f>
        <v>0</v>
      </c>
      <c r="BL296" s="18" t="s">
        <v>243</v>
      </c>
      <c r="BM296" s="230" t="s">
        <v>389</v>
      </c>
    </row>
    <row r="297" s="13" customFormat="1">
      <c r="A297" s="13"/>
      <c r="B297" s="232"/>
      <c r="C297" s="233"/>
      <c r="D297" s="234" t="s">
        <v>159</v>
      </c>
      <c r="E297" s="235" t="s">
        <v>1</v>
      </c>
      <c r="F297" s="236" t="s">
        <v>86</v>
      </c>
      <c r="G297" s="233"/>
      <c r="H297" s="237">
        <v>1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159</v>
      </c>
      <c r="AU297" s="243" t="s">
        <v>157</v>
      </c>
      <c r="AV297" s="13" t="s">
        <v>157</v>
      </c>
      <c r="AW297" s="13" t="s">
        <v>34</v>
      </c>
      <c r="AX297" s="13" t="s">
        <v>86</v>
      </c>
      <c r="AY297" s="243" t="s">
        <v>151</v>
      </c>
    </row>
    <row r="298" s="2" customFormat="1" ht="24.15" customHeight="1">
      <c r="A298" s="39"/>
      <c r="B298" s="40"/>
      <c r="C298" s="218" t="s">
        <v>390</v>
      </c>
      <c r="D298" s="218" t="s">
        <v>153</v>
      </c>
      <c r="E298" s="219" t="s">
        <v>391</v>
      </c>
      <c r="F298" s="220" t="s">
        <v>392</v>
      </c>
      <c r="G298" s="221" t="s">
        <v>388</v>
      </c>
      <c r="H298" s="222">
        <v>1</v>
      </c>
      <c r="I298" s="223"/>
      <c r="J298" s="224">
        <f>ROUND(I298*H298,2)</f>
        <v>0</v>
      </c>
      <c r="K298" s="225"/>
      <c r="L298" s="45"/>
      <c r="M298" s="226" t="s">
        <v>1</v>
      </c>
      <c r="N298" s="227" t="s">
        <v>44</v>
      </c>
      <c r="O298" s="92"/>
      <c r="P298" s="228">
        <f>O298*H298</f>
        <v>0</v>
      </c>
      <c r="Q298" s="228">
        <v>0.02894</v>
      </c>
      <c r="R298" s="228">
        <f>Q298*H298</f>
        <v>0.02894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243</v>
      </c>
      <c r="AT298" s="230" t="s">
        <v>153</v>
      </c>
      <c r="AU298" s="230" t="s">
        <v>157</v>
      </c>
      <c r="AY298" s="18" t="s">
        <v>151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157</v>
      </c>
      <c r="BK298" s="231">
        <f>ROUND(I298*H298,2)</f>
        <v>0</v>
      </c>
      <c r="BL298" s="18" t="s">
        <v>243</v>
      </c>
      <c r="BM298" s="230" t="s">
        <v>393</v>
      </c>
    </row>
    <row r="299" s="13" customFormat="1">
      <c r="A299" s="13"/>
      <c r="B299" s="232"/>
      <c r="C299" s="233"/>
      <c r="D299" s="234" t="s">
        <v>159</v>
      </c>
      <c r="E299" s="235" t="s">
        <v>1</v>
      </c>
      <c r="F299" s="236" t="s">
        <v>86</v>
      </c>
      <c r="G299" s="233"/>
      <c r="H299" s="237">
        <v>1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159</v>
      </c>
      <c r="AU299" s="243" t="s">
        <v>157</v>
      </c>
      <c r="AV299" s="13" t="s">
        <v>157</v>
      </c>
      <c r="AW299" s="13" t="s">
        <v>34</v>
      </c>
      <c r="AX299" s="13" t="s">
        <v>86</v>
      </c>
      <c r="AY299" s="243" t="s">
        <v>151</v>
      </c>
    </row>
    <row r="300" s="2" customFormat="1" ht="14.4" customHeight="1">
      <c r="A300" s="39"/>
      <c r="B300" s="40"/>
      <c r="C300" s="218" t="s">
        <v>394</v>
      </c>
      <c r="D300" s="218" t="s">
        <v>153</v>
      </c>
      <c r="E300" s="219" t="s">
        <v>395</v>
      </c>
      <c r="F300" s="220" t="s">
        <v>396</v>
      </c>
      <c r="G300" s="221" t="s">
        <v>388</v>
      </c>
      <c r="H300" s="222">
        <v>1</v>
      </c>
      <c r="I300" s="223"/>
      <c r="J300" s="224">
        <f>ROUND(I300*H300,2)</f>
        <v>0</v>
      </c>
      <c r="K300" s="225"/>
      <c r="L300" s="45"/>
      <c r="M300" s="226" t="s">
        <v>1</v>
      </c>
      <c r="N300" s="227" t="s">
        <v>44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0.019460000000000002</v>
      </c>
      <c r="T300" s="229">
        <f>S300*H300</f>
        <v>0.019460000000000002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243</v>
      </c>
      <c r="AT300" s="230" t="s">
        <v>153</v>
      </c>
      <c r="AU300" s="230" t="s">
        <v>157</v>
      </c>
      <c r="AY300" s="18" t="s">
        <v>151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157</v>
      </c>
      <c r="BK300" s="231">
        <f>ROUND(I300*H300,2)</f>
        <v>0</v>
      </c>
      <c r="BL300" s="18" t="s">
        <v>243</v>
      </c>
      <c r="BM300" s="230" t="s">
        <v>397</v>
      </c>
    </row>
    <row r="301" s="13" customFormat="1">
      <c r="A301" s="13"/>
      <c r="B301" s="232"/>
      <c r="C301" s="233"/>
      <c r="D301" s="234" t="s">
        <v>159</v>
      </c>
      <c r="E301" s="235" t="s">
        <v>1</v>
      </c>
      <c r="F301" s="236" t="s">
        <v>86</v>
      </c>
      <c r="G301" s="233"/>
      <c r="H301" s="237">
        <v>1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159</v>
      </c>
      <c r="AU301" s="243" t="s">
        <v>157</v>
      </c>
      <c r="AV301" s="13" t="s">
        <v>157</v>
      </c>
      <c r="AW301" s="13" t="s">
        <v>34</v>
      </c>
      <c r="AX301" s="13" t="s">
        <v>86</v>
      </c>
      <c r="AY301" s="243" t="s">
        <v>151</v>
      </c>
    </row>
    <row r="302" s="2" customFormat="1" ht="24.15" customHeight="1">
      <c r="A302" s="39"/>
      <c r="B302" s="40"/>
      <c r="C302" s="218" t="s">
        <v>398</v>
      </c>
      <c r="D302" s="218" t="s">
        <v>153</v>
      </c>
      <c r="E302" s="219" t="s">
        <v>399</v>
      </c>
      <c r="F302" s="220" t="s">
        <v>400</v>
      </c>
      <c r="G302" s="221" t="s">
        <v>388</v>
      </c>
      <c r="H302" s="222">
        <v>1</v>
      </c>
      <c r="I302" s="223"/>
      <c r="J302" s="224">
        <f>ROUND(I302*H302,2)</f>
        <v>0</v>
      </c>
      <c r="K302" s="225"/>
      <c r="L302" s="45"/>
      <c r="M302" s="226" t="s">
        <v>1</v>
      </c>
      <c r="N302" s="227" t="s">
        <v>44</v>
      </c>
      <c r="O302" s="92"/>
      <c r="P302" s="228">
        <f>O302*H302</f>
        <v>0</v>
      </c>
      <c r="Q302" s="228">
        <v>0.014970000000000001</v>
      </c>
      <c r="R302" s="228">
        <f>Q302*H302</f>
        <v>0.014970000000000001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243</v>
      </c>
      <c r="AT302" s="230" t="s">
        <v>153</v>
      </c>
      <c r="AU302" s="230" t="s">
        <v>157</v>
      </c>
      <c r="AY302" s="18" t="s">
        <v>151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157</v>
      </c>
      <c r="BK302" s="231">
        <f>ROUND(I302*H302,2)</f>
        <v>0</v>
      </c>
      <c r="BL302" s="18" t="s">
        <v>243</v>
      </c>
      <c r="BM302" s="230" t="s">
        <v>401</v>
      </c>
    </row>
    <row r="303" s="13" customFormat="1">
      <c r="A303" s="13"/>
      <c r="B303" s="232"/>
      <c r="C303" s="233"/>
      <c r="D303" s="234" t="s">
        <v>159</v>
      </c>
      <c r="E303" s="235" t="s">
        <v>1</v>
      </c>
      <c r="F303" s="236" t="s">
        <v>86</v>
      </c>
      <c r="G303" s="233"/>
      <c r="H303" s="237">
        <v>1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159</v>
      </c>
      <c r="AU303" s="243" t="s">
        <v>157</v>
      </c>
      <c r="AV303" s="13" t="s">
        <v>157</v>
      </c>
      <c r="AW303" s="13" t="s">
        <v>34</v>
      </c>
      <c r="AX303" s="13" t="s">
        <v>86</v>
      </c>
      <c r="AY303" s="243" t="s">
        <v>151</v>
      </c>
    </row>
    <row r="304" s="2" customFormat="1" ht="14.4" customHeight="1">
      <c r="A304" s="39"/>
      <c r="B304" s="40"/>
      <c r="C304" s="218" t="s">
        <v>402</v>
      </c>
      <c r="D304" s="218" t="s">
        <v>153</v>
      </c>
      <c r="E304" s="219" t="s">
        <v>403</v>
      </c>
      <c r="F304" s="220" t="s">
        <v>404</v>
      </c>
      <c r="G304" s="221" t="s">
        <v>388</v>
      </c>
      <c r="H304" s="222">
        <v>1</v>
      </c>
      <c r="I304" s="223"/>
      <c r="J304" s="224">
        <f>ROUND(I304*H304,2)</f>
        <v>0</v>
      </c>
      <c r="K304" s="225"/>
      <c r="L304" s="45"/>
      <c r="M304" s="226" t="s">
        <v>1</v>
      </c>
      <c r="N304" s="227" t="s">
        <v>44</v>
      </c>
      <c r="O304" s="92"/>
      <c r="P304" s="228">
        <f>O304*H304</f>
        <v>0</v>
      </c>
      <c r="Q304" s="228">
        <v>0</v>
      </c>
      <c r="R304" s="228">
        <f>Q304*H304</f>
        <v>0</v>
      </c>
      <c r="S304" s="228">
        <v>0.032899999999999999</v>
      </c>
      <c r="T304" s="229">
        <f>S304*H304</f>
        <v>0.032899999999999999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243</v>
      </c>
      <c r="AT304" s="230" t="s">
        <v>153</v>
      </c>
      <c r="AU304" s="230" t="s">
        <v>157</v>
      </c>
      <c r="AY304" s="18" t="s">
        <v>151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157</v>
      </c>
      <c r="BK304" s="231">
        <f>ROUND(I304*H304,2)</f>
        <v>0</v>
      </c>
      <c r="BL304" s="18" t="s">
        <v>243</v>
      </c>
      <c r="BM304" s="230" t="s">
        <v>405</v>
      </c>
    </row>
    <row r="305" s="13" customFormat="1">
      <c r="A305" s="13"/>
      <c r="B305" s="232"/>
      <c r="C305" s="233"/>
      <c r="D305" s="234" t="s">
        <v>159</v>
      </c>
      <c r="E305" s="235" t="s">
        <v>1</v>
      </c>
      <c r="F305" s="236" t="s">
        <v>86</v>
      </c>
      <c r="G305" s="233"/>
      <c r="H305" s="237">
        <v>1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159</v>
      </c>
      <c r="AU305" s="243" t="s">
        <v>157</v>
      </c>
      <c r="AV305" s="13" t="s">
        <v>157</v>
      </c>
      <c r="AW305" s="13" t="s">
        <v>34</v>
      </c>
      <c r="AX305" s="13" t="s">
        <v>86</v>
      </c>
      <c r="AY305" s="243" t="s">
        <v>151</v>
      </c>
    </row>
    <row r="306" s="2" customFormat="1" ht="24.15" customHeight="1">
      <c r="A306" s="39"/>
      <c r="B306" s="40"/>
      <c r="C306" s="218" t="s">
        <v>406</v>
      </c>
      <c r="D306" s="218" t="s">
        <v>153</v>
      </c>
      <c r="E306" s="219" t="s">
        <v>407</v>
      </c>
      <c r="F306" s="220" t="s">
        <v>408</v>
      </c>
      <c r="G306" s="221" t="s">
        <v>388</v>
      </c>
      <c r="H306" s="222">
        <v>1</v>
      </c>
      <c r="I306" s="223"/>
      <c r="J306" s="224">
        <f>ROUND(I306*H306,2)</f>
        <v>0</v>
      </c>
      <c r="K306" s="225"/>
      <c r="L306" s="45"/>
      <c r="M306" s="226" t="s">
        <v>1</v>
      </c>
      <c r="N306" s="227" t="s">
        <v>44</v>
      </c>
      <c r="O306" s="92"/>
      <c r="P306" s="228">
        <f>O306*H306</f>
        <v>0</v>
      </c>
      <c r="Q306" s="228">
        <v>0.019570000000000001</v>
      </c>
      <c r="R306" s="228">
        <f>Q306*H306</f>
        <v>0.019570000000000001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243</v>
      </c>
      <c r="AT306" s="230" t="s">
        <v>153</v>
      </c>
      <c r="AU306" s="230" t="s">
        <v>157</v>
      </c>
      <c r="AY306" s="18" t="s">
        <v>151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157</v>
      </c>
      <c r="BK306" s="231">
        <f>ROUND(I306*H306,2)</f>
        <v>0</v>
      </c>
      <c r="BL306" s="18" t="s">
        <v>243</v>
      </c>
      <c r="BM306" s="230" t="s">
        <v>409</v>
      </c>
    </row>
    <row r="307" s="13" customFormat="1">
      <c r="A307" s="13"/>
      <c r="B307" s="232"/>
      <c r="C307" s="233"/>
      <c r="D307" s="234" t="s">
        <v>159</v>
      </c>
      <c r="E307" s="235" t="s">
        <v>1</v>
      </c>
      <c r="F307" s="236" t="s">
        <v>86</v>
      </c>
      <c r="G307" s="233"/>
      <c r="H307" s="237">
        <v>1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159</v>
      </c>
      <c r="AU307" s="243" t="s">
        <v>157</v>
      </c>
      <c r="AV307" s="13" t="s">
        <v>157</v>
      </c>
      <c r="AW307" s="13" t="s">
        <v>34</v>
      </c>
      <c r="AX307" s="13" t="s">
        <v>86</v>
      </c>
      <c r="AY307" s="243" t="s">
        <v>151</v>
      </c>
    </row>
    <row r="308" s="2" customFormat="1" ht="14.4" customHeight="1">
      <c r="A308" s="39"/>
      <c r="B308" s="40"/>
      <c r="C308" s="218" t="s">
        <v>410</v>
      </c>
      <c r="D308" s="218" t="s">
        <v>153</v>
      </c>
      <c r="E308" s="219" t="s">
        <v>411</v>
      </c>
      <c r="F308" s="220" t="s">
        <v>412</v>
      </c>
      <c r="G308" s="221" t="s">
        <v>388</v>
      </c>
      <c r="H308" s="222">
        <v>2</v>
      </c>
      <c r="I308" s="223"/>
      <c r="J308" s="224">
        <f>ROUND(I308*H308,2)</f>
        <v>0</v>
      </c>
      <c r="K308" s="225"/>
      <c r="L308" s="45"/>
      <c r="M308" s="226" t="s">
        <v>1</v>
      </c>
      <c r="N308" s="227" t="s">
        <v>44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0.00156</v>
      </c>
      <c r="T308" s="229">
        <f>S308*H308</f>
        <v>0.0031199999999999999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243</v>
      </c>
      <c r="AT308" s="230" t="s">
        <v>153</v>
      </c>
      <c r="AU308" s="230" t="s">
        <v>157</v>
      </c>
      <c r="AY308" s="18" t="s">
        <v>151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157</v>
      </c>
      <c r="BK308" s="231">
        <f>ROUND(I308*H308,2)</f>
        <v>0</v>
      </c>
      <c r="BL308" s="18" t="s">
        <v>243</v>
      </c>
      <c r="BM308" s="230" t="s">
        <v>413</v>
      </c>
    </row>
    <row r="309" s="13" customFormat="1">
      <c r="A309" s="13"/>
      <c r="B309" s="232"/>
      <c r="C309" s="233"/>
      <c r="D309" s="234" t="s">
        <v>159</v>
      </c>
      <c r="E309" s="235" t="s">
        <v>1</v>
      </c>
      <c r="F309" s="236" t="s">
        <v>157</v>
      </c>
      <c r="G309" s="233"/>
      <c r="H309" s="237">
        <v>2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159</v>
      </c>
      <c r="AU309" s="243" t="s">
        <v>157</v>
      </c>
      <c r="AV309" s="13" t="s">
        <v>157</v>
      </c>
      <c r="AW309" s="13" t="s">
        <v>34</v>
      </c>
      <c r="AX309" s="13" t="s">
        <v>86</v>
      </c>
      <c r="AY309" s="243" t="s">
        <v>151</v>
      </c>
    </row>
    <row r="310" s="2" customFormat="1" ht="14.4" customHeight="1">
      <c r="A310" s="39"/>
      <c r="B310" s="40"/>
      <c r="C310" s="218" t="s">
        <v>414</v>
      </c>
      <c r="D310" s="218" t="s">
        <v>153</v>
      </c>
      <c r="E310" s="219" t="s">
        <v>415</v>
      </c>
      <c r="F310" s="220" t="s">
        <v>416</v>
      </c>
      <c r="G310" s="221" t="s">
        <v>388</v>
      </c>
      <c r="H310" s="222">
        <v>1</v>
      </c>
      <c r="I310" s="223"/>
      <c r="J310" s="224">
        <f>ROUND(I310*H310,2)</f>
        <v>0</v>
      </c>
      <c r="K310" s="225"/>
      <c r="L310" s="45"/>
      <c r="M310" s="226" t="s">
        <v>1</v>
      </c>
      <c r="N310" s="227" t="s">
        <v>44</v>
      </c>
      <c r="O310" s="92"/>
      <c r="P310" s="228">
        <f>O310*H310</f>
        <v>0</v>
      </c>
      <c r="Q310" s="228">
        <v>0.0015399999999999999</v>
      </c>
      <c r="R310" s="228">
        <f>Q310*H310</f>
        <v>0.0015399999999999999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243</v>
      </c>
      <c r="AT310" s="230" t="s">
        <v>153</v>
      </c>
      <c r="AU310" s="230" t="s">
        <v>157</v>
      </c>
      <c r="AY310" s="18" t="s">
        <v>151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157</v>
      </c>
      <c r="BK310" s="231">
        <f>ROUND(I310*H310,2)</f>
        <v>0</v>
      </c>
      <c r="BL310" s="18" t="s">
        <v>243</v>
      </c>
      <c r="BM310" s="230" t="s">
        <v>417</v>
      </c>
    </row>
    <row r="311" s="13" customFormat="1">
      <c r="A311" s="13"/>
      <c r="B311" s="232"/>
      <c r="C311" s="233"/>
      <c r="D311" s="234" t="s">
        <v>159</v>
      </c>
      <c r="E311" s="235" t="s">
        <v>1</v>
      </c>
      <c r="F311" s="236" t="s">
        <v>86</v>
      </c>
      <c r="G311" s="233"/>
      <c r="H311" s="237">
        <v>1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159</v>
      </c>
      <c r="AU311" s="243" t="s">
        <v>157</v>
      </c>
      <c r="AV311" s="13" t="s">
        <v>157</v>
      </c>
      <c r="AW311" s="13" t="s">
        <v>34</v>
      </c>
      <c r="AX311" s="13" t="s">
        <v>86</v>
      </c>
      <c r="AY311" s="243" t="s">
        <v>151</v>
      </c>
    </row>
    <row r="312" s="2" customFormat="1" ht="24.15" customHeight="1">
      <c r="A312" s="39"/>
      <c r="B312" s="40"/>
      <c r="C312" s="218" t="s">
        <v>418</v>
      </c>
      <c r="D312" s="218" t="s">
        <v>153</v>
      </c>
      <c r="E312" s="219" t="s">
        <v>419</v>
      </c>
      <c r="F312" s="220" t="s">
        <v>420</v>
      </c>
      <c r="G312" s="221" t="s">
        <v>388</v>
      </c>
      <c r="H312" s="222">
        <v>1</v>
      </c>
      <c r="I312" s="223"/>
      <c r="J312" s="224">
        <f>ROUND(I312*H312,2)</f>
        <v>0</v>
      </c>
      <c r="K312" s="225"/>
      <c r="L312" s="45"/>
      <c r="M312" s="226" t="s">
        <v>1</v>
      </c>
      <c r="N312" s="227" t="s">
        <v>44</v>
      </c>
      <c r="O312" s="92"/>
      <c r="P312" s="228">
        <f>O312*H312</f>
        <v>0</v>
      </c>
      <c r="Q312" s="228">
        <v>0.0019599999999999999</v>
      </c>
      <c r="R312" s="228">
        <f>Q312*H312</f>
        <v>0.0019599999999999999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243</v>
      </c>
      <c r="AT312" s="230" t="s">
        <v>153</v>
      </c>
      <c r="AU312" s="230" t="s">
        <v>157</v>
      </c>
      <c r="AY312" s="18" t="s">
        <v>151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157</v>
      </c>
      <c r="BK312" s="231">
        <f>ROUND(I312*H312,2)</f>
        <v>0</v>
      </c>
      <c r="BL312" s="18" t="s">
        <v>243</v>
      </c>
      <c r="BM312" s="230" t="s">
        <v>421</v>
      </c>
    </row>
    <row r="313" s="13" customFormat="1">
      <c r="A313" s="13"/>
      <c r="B313" s="232"/>
      <c r="C313" s="233"/>
      <c r="D313" s="234" t="s">
        <v>159</v>
      </c>
      <c r="E313" s="235" t="s">
        <v>1</v>
      </c>
      <c r="F313" s="236" t="s">
        <v>86</v>
      </c>
      <c r="G313" s="233"/>
      <c r="H313" s="237">
        <v>1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159</v>
      </c>
      <c r="AU313" s="243" t="s">
        <v>157</v>
      </c>
      <c r="AV313" s="13" t="s">
        <v>157</v>
      </c>
      <c r="AW313" s="13" t="s">
        <v>34</v>
      </c>
      <c r="AX313" s="13" t="s">
        <v>86</v>
      </c>
      <c r="AY313" s="243" t="s">
        <v>151</v>
      </c>
    </row>
    <row r="314" s="2" customFormat="1" ht="14.4" customHeight="1">
      <c r="A314" s="39"/>
      <c r="B314" s="40"/>
      <c r="C314" s="218" t="s">
        <v>422</v>
      </c>
      <c r="D314" s="218" t="s">
        <v>153</v>
      </c>
      <c r="E314" s="219" t="s">
        <v>423</v>
      </c>
      <c r="F314" s="220" t="s">
        <v>424</v>
      </c>
      <c r="G314" s="221" t="s">
        <v>375</v>
      </c>
      <c r="H314" s="222">
        <v>1</v>
      </c>
      <c r="I314" s="223"/>
      <c r="J314" s="224">
        <f>ROUND(I314*H314,2)</f>
        <v>0</v>
      </c>
      <c r="K314" s="225"/>
      <c r="L314" s="45"/>
      <c r="M314" s="226" t="s">
        <v>1</v>
      </c>
      <c r="N314" s="227" t="s">
        <v>44</v>
      </c>
      <c r="O314" s="92"/>
      <c r="P314" s="228">
        <f>O314*H314</f>
        <v>0</v>
      </c>
      <c r="Q314" s="228">
        <v>6.9999999999999994E-05</v>
      </c>
      <c r="R314" s="228">
        <f>Q314*H314</f>
        <v>6.9999999999999994E-05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243</v>
      </c>
      <c r="AT314" s="230" t="s">
        <v>153</v>
      </c>
      <c r="AU314" s="230" t="s">
        <v>157</v>
      </c>
      <c r="AY314" s="18" t="s">
        <v>151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157</v>
      </c>
      <c r="BK314" s="231">
        <f>ROUND(I314*H314,2)</f>
        <v>0</v>
      </c>
      <c r="BL314" s="18" t="s">
        <v>243</v>
      </c>
      <c r="BM314" s="230" t="s">
        <v>425</v>
      </c>
    </row>
    <row r="315" s="13" customFormat="1">
      <c r="A315" s="13"/>
      <c r="B315" s="232"/>
      <c r="C315" s="233"/>
      <c r="D315" s="234" t="s">
        <v>159</v>
      </c>
      <c r="E315" s="235" t="s">
        <v>1</v>
      </c>
      <c r="F315" s="236" t="s">
        <v>86</v>
      </c>
      <c r="G315" s="233"/>
      <c r="H315" s="237">
        <v>1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159</v>
      </c>
      <c r="AU315" s="243" t="s">
        <v>157</v>
      </c>
      <c r="AV315" s="13" t="s">
        <v>157</v>
      </c>
      <c r="AW315" s="13" t="s">
        <v>34</v>
      </c>
      <c r="AX315" s="13" t="s">
        <v>86</v>
      </c>
      <c r="AY315" s="243" t="s">
        <v>151</v>
      </c>
    </row>
    <row r="316" s="2" customFormat="1" ht="24.15" customHeight="1">
      <c r="A316" s="39"/>
      <c r="B316" s="40"/>
      <c r="C316" s="218" t="s">
        <v>426</v>
      </c>
      <c r="D316" s="218" t="s">
        <v>153</v>
      </c>
      <c r="E316" s="219" t="s">
        <v>427</v>
      </c>
      <c r="F316" s="220" t="s">
        <v>428</v>
      </c>
      <c r="G316" s="221" t="s">
        <v>286</v>
      </c>
      <c r="H316" s="222">
        <v>0.067000000000000004</v>
      </c>
      <c r="I316" s="223"/>
      <c r="J316" s="224">
        <f>ROUND(I316*H316,2)</f>
        <v>0</v>
      </c>
      <c r="K316" s="225"/>
      <c r="L316" s="45"/>
      <c r="M316" s="226" t="s">
        <v>1</v>
      </c>
      <c r="N316" s="227" t="s">
        <v>44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243</v>
      </c>
      <c r="AT316" s="230" t="s">
        <v>153</v>
      </c>
      <c r="AU316" s="230" t="s">
        <v>157</v>
      </c>
      <c r="AY316" s="18" t="s">
        <v>151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157</v>
      </c>
      <c r="BK316" s="231">
        <f>ROUND(I316*H316,2)</f>
        <v>0</v>
      </c>
      <c r="BL316" s="18" t="s">
        <v>243</v>
      </c>
      <c r="BM316" s="230" t="s">
        <v>429</v>
      </c>
    </row>
    <row r="317" s="12" customFormat="1" ht="22.8" customHeight="1">
      <c r="A317" s="12"/>
      <c r="B317" s="203"/>
      <c r="C317" s="204"/>
      <c r="D317" s="205" t="s">
        <v>77</v>
      </c>
      <c r="E317" s="216" t="s">
        <v>430</v>
      </c>
      <c r="F317" s="216" t="s">
        <v>431</v>
      </c>
      <c r="G317" s="204"/>
      <c r="H317" s="204"/>
      <c r="I317" s="207"/>
      <c r="J317" s="217">
        <f>BK317</f>
        <v>0</v>
      </c>
      <c r="K317" s="204"/>
      <c r="L317" s="208"/>
      <c r="M317" s="209"/>
      <c r="N317" s="210"/>
      <c r="O317" s="210"/>
      <c r="P317" s="211">
        <f>SUM(P318:P329)</f>
        <v>0</v>
      </c>
      <c r="Q317" s="210"/>
      <c r="R317" s="211">
        <f>SUM(R318:R329)</f>
        <v>0.0059520000000000007</v>
      </c>
      <c r="S317" s="210"/>
      <c r="T317" s="212">
        <f>SUM(T318:T329)</f>
        <v>0.012400000000000001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3" t="s">
        <v>157</v>
      </c>
      <c r="AT317" s="214" t="s">
        <v>77</v>
      </c>
      <c r="AU317" s="214" t="s">
        <v>86</v>
      </c>
      <c r="AY317" s="213" t="s">
        <v>151</v>
      </c>
      <c r="BK317" s="215">
        <f>SUM(BK318:BK329)</f>
        <v>0</v>
      </c>
    </row>
    <row r="318" s="2" customFormat="1" ht="14.4" customHeight="1">
      <c r="A318" s="39"/>
      <c r="B318" s="40"/>
      <c r="C318" s="218" t="s">
        <v>432</v>
      </c>
      <c r="D318" s="218" t="s">
        <v>153</v>
      </c>
      <c r="E318" s="219" t="s">
        <v>433</v>
      </c>
      <c r="F318" s="220" t="s">
        <v>434</v>
      </c>
      <c r="G318" s="221" t="s">
        <v>350</v>
      </c>
      <c r="H318" s="222">
        <v>2</v>
      </c>
      <c r="I318" s="223"/>
      <c r="J318" s="224">
        <f>ROUND(I318*H318,2)</f>
        <v>0</v>
      </c>
      <c r="K318" s="225"/>
      <c r="L318" s="45"/>
      <c r="M318" s="226" t="s">
        <v>1</v>
      </c>
      <c r="N318" s="227" t="s">
        <v>44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243</v>
      </c>
      <c r="AT318" s="230" t="s">
        <v>153</v>
      </c>
      <c r="AU318" s="230" t="s">
        <v>157</v>
      </c>
      <c r="AY318" s="18" t="s">
        <v>151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157</v>
      </c>
      <c r="BK318" s="231">
        <f>ROUND(I318*H318,2)</f>
        <v>0</v>
      </c>
      <c r="BL318" s="18" t="s">
        <v>243</v>
      </c>
      <c r="BM318" s="230" t="s">
        <v>435</v>
      </c>
    </row>
    <row r="319" s="13" customFormat="1">
      <c r="A319" s="13"/>
      <c r="B319" s="232"/>
      <c r="C319" s="233"/>
      <c r="D319" s="234" t="s">
        <v>159</v>
      </c>
      <c r="E319" s="235" t="s">
        <v>1</v>
      </c>
      <c r="F319" s="236" t="s">
        <v>157</v>
      </c>
      <c r="G319" s="233"/>
      <c r="H319" s="237">
        <v>2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159</v>
      </c>
      <c r="AU319" s="243" t="s">
        <v>157</v>
      </c>
      <c r="AV319" s="13" t="s">
        <v>157</v>
      </c>
      <c r="AW319" s="13" t="s">
        <v>34</v>
      </c>
      <c r="AX319" s="13" t="s">
        <v>86</v>
      </c>
      <c r="AY319" s="243" t="s">
        <v>151</v>
      </c>
    </row>
    <row r="320" s="2" customFormat="1" ht="14.4" customHeight="1">
      <c r="A320" s="39"/>
      <c r="B320" s="40"/>
      <c r="C320" s="218" t="s">
        <v>436</v>
      </c>
      <c r="D320" s="218" t="s">
        <v>153</v>
      </c>
      <c r="E320" s="219" t="s">
        <v>437</v>
      </c>
      <c r="F320" s="220" t="s">
        <v>438</v>
      </c>
      <c r="G320" s="221" t="s">
        <v>350</v>
      </c>
      <c r="H320" s="222">
        <v>1</v>
      </c>
      <c r="I320" s="223"/>
      <c r="J320" s="224">
        <f>ROUND(I320*H320,2)</f>
        <v>0</v>
      </c>
      <c r="K320" s="225"/>
      <c r="L320" s="45"/>
      <c r="M320" s="226" t="s">
        <v>1</v>
      </c>
      <c r="N320" s="227" t="s">
        <v>44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243</v>
      </c>
      <c r="AT320" s="230" t="s">
        <v>153</v>
      </c>
      <c r="AU320" s="230" t="s">
        <v>157</v>
      </c>
      <c r="AY320" s="18" t="s">
        <v>151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157</v>
      </c>
      <c r="BK320" s="231">
        <f>ROUND(I320*H320,2)</f>
        <v>0</v>
      </c>
      <c r="BL320" s="18" t="s">
        <v>243</v>
      </c>
      <c r="BM320" s="230" t="s">
        <v>439</v>
      </c>
    </row>
    <row r="321" s="13" customFormat="1">
      <c r="A321" s="13"/>
      <c r="B321" s="232"/>
      <c r="C321" s="233"/>
      <c r="D321" s="234" t="s">
        <v>159</v>
      </c>
      <c r="E321" s="235" t="s">
        <v>1</v>
      </c>
      <c r="F321" s="236" t="s">
        <v>86</v>
      </c>
      <c r="G321" s="233"/>
      <c r="H321" s="237">
        <v>1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159</v>
      </c>
      <c r="AU321" s="243" t="s">
        <v>157</v>
      </c>
      <c r="AV321" s="13" t="s">
        <v>157</v>
      </c>
      <c r="AW321" s="13" t="s">
        <v>34</v>
      </c>
      <c r="AX321" s="13" t="s">
        <v>86</v>
      </c>
      <c r="AY321" s="243" t="s">
        <v>151</v>
      </c>
    </row>
    <row r="322" s="2" customFormat="1" ht="14.4" customHeight="1">
      <c r="A322" s="39"/>
      <c r="B322" s="40"/>
      <c r="C322" s="218" t="s">
        <v>440</v>
      </c>
      <c r="D322" s="218" t="s">
        <v>153</v>
      </c>
      <c r="E322" s="219" t="s">
        <v>441</v>
      </c>
      <c r="F322" s="220" t="s">
        <v>442</v>
      </c>
      <c r="G322" s="221" t="s">
        <v>233</v>
      </c>
      <c r="H322" s="222">
        <v>12.4</v>
      </c>
      <c r="I322" s="223"/>
      <c r="J322" s="224">
        <f>ROUND(I322*H322,2)</f>
        <v>0</v>
      </c>
      <c r="K322" s="225"/>
      <c r="L322" s="45"/>
      <c r="M322" s="226" t="s">
        <v>1</v>
      </c>
      <c r="N322" s="227" t="s">
        <v>44</v>
      </c>
      <c r="O322" s="92"/>
      <c r="P322" s="228">
        <f>O322*H322</f>
        <v>0</v>
      </c>
      <c r="Q322" s="228">
        <v>2.0000000000000002E-05</v>
      </c>
      <c r="R322" s="228">
        <f>Q322*H322</f>
        <v>0.00024800000000000001</v>
      </c>
      <c r="S322" s="228">
        <v>0.001</v>
      </c>
      <c r="T322" s="229">
        <f>S322*H322</f>
        <v>0.012400000000000001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243</v>
      </c>
      <c r="AT322" s="230" t="s">
        <v>153</v>
      </c>
      <c r="AU322" s="230" t="s">
        <v>157</v>
      </c>
      <c r="AY322" s="18" t="s">
        <v>151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157</v>
      </c>
      <c r="BK322" s="231">
        <f>ROUND(I322*H322,2)</f>
        <v>0</v>
      </c>
      <c r="BL322" s="18" t="s">
        <v>243</v>
      </c>
      <c r="BM322" s="230" t="s">
        <v>443</v>
      </c>
    </row>
    <row r="323" s="13" customFormat="1">
      <c r="A323" s="13"/>
      <c r="B323" s="232"/>
      <c r="C323" s="233"/>
      <c r="D323" s="234" t="s">
        <v>159</v>
      </c>
      <c r="E323" s="235" t="s">
        <v>1</v>
      </c>
      <c r="F323" s="236" t="s">
        <v>444</v>
      </c>
      <c r="G323" s="233"/>
      <c r="H323" s="237">
        <v>1.8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159</v>
      </c>
      <c r="AU323" s="243" t="s">
        <v>157</v>
      </c>
      <c r="AV323" s="13" t="s">
        <v>157</v>
      </c>
      <c r="AW323" s="13" t="s">
        <v>34</v>
      </c>
      <c r="AX323" s="13" t="s">
        <v>78</v>
      </c>
      <c r="AY323" s="243" t="s">
        <v>151</v>
      </c>
    </row>
    <row r="324" s="13" customFormat="1">
      <c r="A324" s="13"/>
      <c r="B324" s="232"/>
      <c r="C324" s="233"/>
      <c r="D324" s="234" t="s">
        <v>159</v>
      </c>
      <c r="E324" s="235" t="s">
        <v>1</v>
      </c>
      <c r="F324" s="236" t="s">
        <v>445</v>
      </c>
      <c r="G324" s="233"/>
      <c r="H324" s="237">
        <v>7.5999999999999996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159</v>
      </c>
      <c r="AU324" s="243" t="s">
        <v>157</v>
      </c>
      <c r="AV324" s="13" t="s">
        <v>157</v>
      </c>
      <c r="AW324" s="13" t="s">
        <v>34</v>
      </c>
      <c r="AX324" s="13" t="s">
        <v>78</v>
      </c>
      <c r="AY324" s="243" t="s">
        <v>151</v>
      </c>
    </row>
    <row r="325" s="13" customFormat="1">
      <c r="A325" s="13"/>
      <c r="B325" s="232"/>
      <c r="C325" s="233"/>
      <c r="D325" s="234" t="s">
        <v>159</v>
      </c>
      <c r="E325" s="235" t="s">
        <v>1</v>
      </c>
      <c r="F325" s="236" t="s">
        <v>446</v>
      </c>
      <c r="G325" s="233"/>
      <c r="H325" s="237">
        <v>3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159</v>
      </c>
      <c r="AU325" s="243" t="s">
        <v>157</v>
      </c>
      <c r="AV325" s="13" t="s">
        <v>157</v>
      </c>
      <c r="AW325" s="13" t="s">
        <v>34</v>
      </c>
      <c r="AX325" s="13" t="s">
        <v>78</v>
      </c>
      <c r="AY325" s="243" t="s">
        <v>151</v>
      </c>
    </row>
    <row r="326" s="14" customFormat="1">
      <c r="A326" s="14"/>
      <c r="B326" s="244"/>
      <c r="C326" s="245"/>
      <c r="D326" s="234" t="s">
        <v>159</v>
      </c>
      <c r="E326" s="246" t="s">
        <v>1</v>
      </c>
      <c r="F326" s="247" t="s">
        <v>166</v>
      </c>
      <c r="G326" s="245"/>
      <c r="H326" s="248">
        <v>12.4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159</v>
      </c>
      <c r="AU326" s="254" t="s">
        <v>157</v>
      </c>
      <c r="AV326" s="14" t="s">
        <v>156</v>
      </c>
      <c r="AW326" s="14" t="s">
        <v>34</v>
      </c>
      <c r="AX326" s="14" t="s">
        <v>86</v>
      </c>
      <c r="AY326" s="254" t="s">
        <v>151</v>
      </c>
    </row>
    <row r="327" s="2" customFormat="1" ht="24.15" customHeight="1">
      <c r="A327" s="39"/>
      <c r="B327" s="40"/>
      <c r="C327" s="218" t="s">
        <v>447</v>
      </c>
      <c r="D327" s="218" t="s">
        <v>153</v>
      </c>
      <c r="E327" s="219" t="s">
        <v>448</v>
      </c>
      <c r="F327" s="220" t="s">
        <v>449</v>
      </c>
      <c r="G327" s="221" t="s">
        <v>233</v>
      </c>
      <c r="H327" s="222">
        <v>12.4</v>
      </c>
      <c r="I327" s="223"/>
      <c r="J327" s="224">
        <f>ROUND(I327*H327,2)</f>
        <v>0</v>
      </c>
      <c r="K327" s="225"/>
      <c r="L327" s="45"/>
      <c r="M327" s="226" t="s">
        <v>1</v>
      </c>
      <c r="N327" s="227" t="s">
        <v>44</v>
      </c>
      <c r="O327" s="92"/>
      <c r="P327" s="228">
        <f>O327*H327</f>
        <v>0</v>
      </c>
      <c r="Q327" s="228">
        <v>0.00046000000000000001</v>
      </c>
      <c r="R327" s="228">
        <f>Q327*H327</f>
        <v>0.0057040000000000007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243</v>
      </c>
      <c r="AT327" s="230" t="s">
        <v>153</v>
      </c>
      <c r="AU327" s="230" t="s">
        <v>157</v>
      </c>
      <c r="AY327" s="18" t="s">
        <v>151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157</v>
      </c>
      <c r="BK327" s="231">
        <f>ROUND(I327*H327,2)</f>
        <v>0</v>
      </c>
      <c r="BL327" s="18" t="s">
        <v>243</v>
      </c>
      <c r="BM327" s="230" t="s">
        <v>450</v>
      </c>
    </row>
    <row r="328" s="13" customFormat="1">
      <c r="A328" s="13"/>
      <c r="B328" s="232"/>
      <c r="C328" s="233"/>
      <c r="D328" s="234" t="s">
        <v>159</v>
      </c>
      <c r="E328" s="235" t="s">
        <v>1</v>
      </c>
      <c r="F328" s="236" t="s">
        <v>451</v>
      </c>
      <c r="G328" s="233"/>
      <c r="H328" s="237">
        <v>12.4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159</v>
      </c>
      <c r="AU328" s="243" t="s">
        <v>157</v>
      </c>
      <c r="AV328" s="13" t="s">
        <v>157</v>
      </c>
      <c r="AW328" s="13" t="s">
        <v>34</v>
      </c>
      <c r="AX328" s="13" t="s">
        <v>86</v>
      </c>
      <c r="AY328" s="243" t="s">
        <v>151</v>
      </c>
    </row>
    <row r="329" s="2" customFormat="1" ht="24.15" customHeight="1">
      <c r="A329" s="39"/>
      <c r="B329" s="40"/>
      <c r="C329" s="218" t="s">
        <v>452</v>
      </c>
      <c r="D329" s="218" t="s">
        <v>153</v>
      </c>
      <c r="E329" s="219" t="s">
        <v>453</v>
      </c>
      <c r="F329" s="220" t="s">
        <v>454</v>
      </c>
      <c r="G329" s="221" t="s">
        <v>286</v>
      </c>
      <c r="H329" s="222">
        <v>0.0060000000000000001</v>
      </c>
      <c r="I329" s="223"/>
      <c r="J329" s="224">
        <f>ROUND(I329*H329,2)</f>
        <v>0</v>
      </c>
      <c r="K329" s="225"/>
      <c r="L329" s="45"/>
      <c r="M329" s="226" t="s">
        <v>1</v>
      </c>
      <c r="N329" s="227" t="s">
        <v>44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243</v>
      </c>
      <c r="AT329" s="230" t="s">
        <v>153</v>
      </c>
      <c r="AU329" s="230" t="s">
        <v>157</v>
      </c>
      <c r="AY329" s="18" t="s">
        <v>151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157</v>
      </c>
      <c r="BK329" s="231">
        <f>ROUND(I329*H329,2)</f>
        <v>0</v>
      </c>
      <c r="BL329" s="18" t="s">
        <v>243</v>
      </c>
      <c r="BM329" s="230" t="s">
        <v>455</v>
      </c>
    </row>
    <row r="330" s="12" customFormat="1" ht="22.8" customHeight="1">
      <c r="A330" s="12"/>
      <c r="B330" s="203"/>
      <c r="C330" s="204"/>
      <c r="D330" s="205" t="s">
        <v>77</v>
      </c>
      <c r="E330" s="216" t="s">
        <v>456</v>
      </c>
      <c r="F330" s="216" t="s">
        <v>457</v>
      </c>
      <c r="G330" s="204"/>
      <c r="H330" s="204"/>
      <c r="I330" s="207"/>
      <c r="J330" s="217">
        <f>BK330</f>
        <v>0</v>
      </c>
      <c r="K330" s="204"/>
      <c r="L330" s="208"/>
      <c r="M330" s="209"/>
      <c r="N330" s="210"/>
      <c r="O330" s="210"/>
      <c r="P330" s="211">
        <f>SUM(P331:P337)</f>
        <v>0</v>
      </c>
      <c r="Q330" s="210"/>
      <c r="R330" s="211">
        <f>SUM(R331:R337)</f>
        <v>0.00125</v>
      </c>
      <c r="S330" s="210"/>
      <c r="T330" s="212">
        <f>SUM(T331:T337)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3" t="s">
        <v>157</v>
      </c>
      <c r="AT330" s="214" t="s">
        <v>77</v>
      </c>
      <c r="AU330" s="214" t="s">
        <v>86</v>
      </c>
      <c r="AY330" s="213" t="s">
        <v>151</v>
      </c>
      <c r="BK330" s="215">
        <f>SUM(BK331:BK337)</f>
        <v>0</v>
      </c>
    </row>
    <row r="331" s="2" customFormat="1" ht="14.4" customHeight="1">
      <c r="A331" s="39"/>
      <c r="B331" s="40"/>
      <c r="C331" s="218" t="s">
        <v>458</v>
      </c>
      <c r="D331" s="218" t="s">
        <v>153</v>
      </c>
      <c r="E331" s="219" t="s">
        <v>459</v>
      </c>
      <c r="F331" s="220" t="s">
        <v>460</v>
      </c>
      <c r="G331" s="221" t="s">
        <v>375</v>
      </c>
      <c r="H331" s="222">
        <v>10</v>
      </c>
      <c r="I331" s="223"/>
      <c r="J331" s="224">
        <f>ROUND(I331*H331,2)</f>
        <v>0</v>
      </c>
      <c r="K331" s="225"/>
      <c r="L331" s="45"/>
      <c r="M331" s="226" t="s">
        <v>1</v>
      </c>
      <c r="N331" s="227" t="s">
        <v>44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243</v>
      </c>
      <c r="AT331" s="230" t="s">
        <v>153</v>
      </c>
      <c r="AU331" s="230" t="s">
        <v>157</v>
      </c>
      <c r="AY331" s="18" t="s">
        <v>151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157</v>
      </c>
      <c r="BK331" s="231">
        <f>ROUND(I331*H331,2)</f>
        <v>0</v>
      </c>
      <c r="BL331" s="18" t="s">
        <v>243</v>
      </c>
      <c r="BM331" s="230" t="s">
        <v>461</v>
      </c>
    </row>
    <row r="332" s="13" customFormat="1">
      <c r="A332" s="13"/>
      <c r="B332" s="232"/>
      <c r="C332" s="233"/>
      <c r="D332" s="234" t="s">
        <v>159</v>
      </c>
      <c r="E332" s="235" t="s">
        <v>1</v>
      </c>
      <c r="F332" s="236" t="s">
        <v>462</v>
      </c>
      <c r="G332" s="233"/>
      <c r="H332" s="237">
        <v>10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159</v>
      </c>
      <c r="AU332" s="243" t="s">
        <v>157</v>
      </c>
      <c r="AV332" s="13" t="s">
        <v>157</v>
      </c>
      <c r="AW332" s="13" t="s">
        <v>34</v>
      </c>
      <c r="AX332" s="13" t="s">
        <v>86</v>
      </c>
      <c r="AY332" s="243" t="s">
        <v>151</v>
      </c>
    </row>
    <row r="333" s="2" customFormat="1" ht="24.15" customHeight="1">
      <c r="A333" s="39"/>
      <c r="B333" s="40"/>
      <c r="C333" s="218" t="s">
        <v>463</v>
      </c>
      <c r="D333" s="218" t="s">
        <v>153</v>
      </c>
      <c r="E333" s="219" t="s">
        <v>464</v>
      </c>
      <c r="F333" s="220" t="s">
        <v>465</v>
      </c>
      <c r="G333" s="221" t="s">
        <v>375</v>
      </c>
      <c r="H333" s="222">
        <v>5</v>
      </c>
      <c r="I333" s="223"/>
      <c r="J333" s="224">
        <f>ROUND(I333*H333,2)</f>
        <v>0</v>
      </c>
      <c r="K333" s="225"/>
      <c r="L333" s="45"/>
      <c r="M333" s="226" t="s">
        <v>1</v>
      </c>
      <c r="N333" s="227" t="s">
        <v>44</v>
      </c>
      <c r="O333" s="92"/>
      <c r="P333" s="228">
        <f>O333*H333</f>
        <v>0</v>
      </c>
      <c r="Q333" s="228">
        <v>0.00025000000000000001</v>
      </c>
      <c r="R333" s="228">
        <f>Q333*H333</f>
        <v>0.00125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243</v>
      </c>
      <c r="AT333" s="230" t="s">
        <v>153</v>
      </c>
      <c r="AU333" s="230" t="s">
        <v>157</v>
      </c>
      <c r="AY333" s="18" t="s">
        <v>151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157</v>
      </c>
      <c r="BK333" s="231">
        <f>ROUND(I333*H333,2)</f>
        <v>0</v>
      </c>
      <c r="BL333" s="18" t="s">
        <v>243</v>
      </c>
      <c r="BM333" s="230" t="s">
        <v>466</v>
      </c>
    </row>
    <row r="334" s="13" customFormat="1">
      <c r="A334" s="13"/>
      <c r="B334" s="232"/>
      <c r="C334" s="233"/>
      <c r="D334" s="234" t="s">
        <v>159</v>
      </c>
      <c r="E334" s="235" t="s">
        <v>1</v>
      </c>
      <c r="F334" s="236" t="s">
        <v>156</v>
      </c>
      <c r="G334" s="233"/>
      <c r="H334" s="237">
        <v>4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159</v>
      </c>
      <c r="AU334" s="243" t="s">
        <v>157</v>
      </c>
      <c r="AV334" s="13" t="s">
        <v>157</v>
      </c>
      <c r="AW334" s="13" t="s">
        <v>34</v>
      </c>
      <c r="AX334" s="13" t="s">
        <v>78</v>
      </c>
      <c r="AY334" s="243" t="s">
        <v>151</v>
      </c>
    </row>
    <row r="335" s="13" customFormat="1">
      <c r="A335" s="13"/>
      <c r="B335" s="232"/>
      <c r="C335" s="233"/>
      <c r="D335" s="234" t="s">
        <v>159</v>
      </c>
      <c r="E335" s="235" t="s">
        <v>1</v>
      </c>
      <c r="F335" s="236" t="s">
        <v>86</v>
      </c>
      <c r="G335" s="233"/>
      <c r="H335" s="237">
        <v>1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159</v>
      </c>
      <c r="AU335" s="243" t="s">
        <v>157</v>
      </c>
      <c r="AV335" s="13" t="s">
        <v>157</v>
      </c>
      <c r="AW335" s="13" t="s">
        <v>34</v>
      </c>
      <c r="AX335" s="13" t="s">
        <v>78</v>
      </c>
      <c r="AY335" s="243" t="s">
        <v>151</v>
      </c>
    </row>
    <row r="336" s="14" customFormat="1">
      <c r="A336" s="14"/>
      <c r="B336" s="244"/>
      <c r="C336" s="245"/>
      <c r="D336" s="234" t="s">
        <v>159</v>
      </c>
      <c r="E336" s="246" t="s">
        <v>1</v>
      </c>
      <c r="F336" s="247" t="s">
        <v>166</v>
      </c>
      <c r="G336" s="245"/>
      <c r="H336" s="248">
        <v>5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159</v>
      </c>
      <c r="AU336" s="254" t="s">
        <v>157</v>
      </c>
      <c r="AV336" s="14" t="s">
        <v>156</v>
      </c>
      <c r="AW336" s="14" t="s">
        <v>34</v>
      </c>
      <c r="AX336" s="14" t="s">
        <v>86</v>
      </c>
      <c r="AY336" s="254" t="s">
        <v>151</v>
      </c>
    </row>
    <row r="337" s="2" customFormat="1" ht="14.4" customHeight="1">
      <c r="A337" s="39"/>
      <c r="B337" s="40"/>
      <c r="C337" s="218" t="s">
        <v>467</v>
      </c>
      <c r="D337" s="218" t="s">
        <v>153</v>
      </c>
      <c r="E337" s="219" t="s">
        <v>468</v>
      </c>
      <c r="F337" s="220" t="s">
        <v>469</v>
      </c>
      <c r="G337" s="221" t="s">
        <v>286</v>
      </c>
      <c r="H337" s="222">
        <v>0.001</v>
      </c>
      <c r="I337" s="223"/>
      <c r="J337" s="224">
        <f>ROUND(I337*H337,2)</f>
        <v>0</v>
      </c>
      <c r="K337" s="225"/>
      <c r="L337" s="45"/>
      <c r="M337" s="226" t="s">
        <v>1</v>
      </c>
      <c r="N337" s="227" t="s">
        <v>44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243</v>
      </c>
      <c r="AT337" s="230" t="s">
        <v>153</v>
      </c>
      <c r="AU337" s="230" t="s">
        <v>157</v>
      </c>
      <c r="AY337" s="18" t="s">
        <v>151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157</v>
      </c>
      <c r="BK337" s="231">
        <f>ROUND(I337*H337,2)</f>
        <v>0</v>
      </c>
      <c r="BL337" s="18" t="s">
        <v>243</v>
      </c>
      <c r="BM337" s="230" t="s">
        <v>470</v>
      </c>
    </row>
    <row r="338" s="12" customFormat="1" ht="22.8" customHeight="1">
      <c r="A338" s="12"/>
      <c r="B338" s="203"/>
      <c r="C338" s="204"/>
      <c r="D338" s="205" t="s">
        <v>77</v>
      </c>
      <c r="E338" s="216" t="s">
        <v>471</v>
      </c>
      <c r="F338" s="216" t="s">
        <v>472</v>
      </c>
      <c r="G338" s="204"/>
      <c r="H338" s="204"/>
      <c r="I338" s="207"/>
      <c r="J338" s="217">
        <f>BK338</f>
        <v>0</v>
      </c>
      <c r="K338" s="204"/>
      <c r="L338" s="208"/>
      <c r="M338" s="209"/>
      <c r="N338" s="210"/>
      <c r="O338" s="210"/>
      <c r="P338" s="211">
        <f>SUM(P339:P351)</f>
        <v>0</v>
      </c>
      <c r="Q338" s="210"/>
      <c r="R338" s="211">
        <f>SUM(R339:R351)</f>
        <v>0.12856000000000001</v>
      </c>
      <c r="S338" s="210"/>
      <c r="T338" s="212">
        <f>SUM(T339:T351)</f>
        <v>0.068544000000000008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3" t="s">
        <v>157</v>
      </c>
      <c r="AT338" s="214" t="s">
        <v>77</v>
      </c>
      <c r="AU338" s="214" t="s">
        <v>86</v>
      </c>
      <c r="AY338" s="213" t="s">
        <v>151</v>
      </c>
      <c r="BK338" s="215">
        <f>SUM(BK339:BK351)</f>
        <v>0</v>
      </c>
    </row>
    <row r="339" s="2" customFormat="1" ht="14.4" customHeight="1">
      <c r="A339" s="39"/>
      <c r="B339" s="40"/>
      <c r="C339" s="218" t="s">
        <v>473</v>
      </c>
      <c r="D339" s="218" t="s">
        <v>153</v>
      </c>
      <c r="E339" s="219" t="s">
        <v>474</v>
      </c>
      <c r="F339" s="220" t="s">
        <v>475</v>
      </c>
      <c r="G339" s="221" t="s">
        <v>90</v>
      </c>
      <c r="H339" s="222">
        <v>2.8799999999999999</v>
      </c>
      <c r="I339" s="223"/>
      <c r="J339" s="224">
        <f>ROUND(I339*H339,2)</f>
        <v>0</v>
      </c>
      <c r="K339" s="225"/>
      <c r="L339" s="45"/>
      <c r="M339" s="226" t="s">
        <v>1</v>
      </c>
      <c r="N339" s="227" t="s">
        <v>44</v>
      </c>
      <c r="O339" s="92"/>
      <c r="P339" s="228">
        <f>O339*H339</f>
        <v>0</v>
      </c>
      <c r="Q339" s="228">
        <v>0</v>
      </c>
      <c r="R339" s="228">
        <f>Q339*H339</f>
        <v>0</v>
      </c>
      <c r="S339" s="228">
        <v>0.023800000000000002</v>
      </c>
      <c r="T339" s="229">
        <f>S339*H339</f>
        <v>0.068544000000000008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243</v>
      </c>
      <c r="AT339" s="230" t="s">
        <v>153</v>
      </c>
      <c r="AU339" s="230" t="s">
        <v>157</v>
      </c>
      <c r="AY339" s="18" t="s">
        <v>151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157</v>
      </c>
      <c r="BK339" s="231">
        <f>ROUND(I339*H339,2)</f>
        <v>0</v>
      </c>
      <c r="BL339" s="18" t="s">
        <v>243</v>
      </c>
      <c r="BM339" s="230" t="s">
        <v>476</v>
      </c>
    </row>
    <row r="340" s="13" customFormat="1">
      <c r="A340" s="13"/>
      <c r="B340" s="232"/>
      <c r="C340" s="233"/>
      <c r="D340" s="234" t="s">
        <v>159</v>
      </c>
      <c r="E340" s="235" t="s">
        <v>1</v>
      </c>
      <c r="F340" s="236" t="s">
        <v>477</v>
      </c>
      <c r="G340" s="233"/>
      <c r="H340" s="237">
        <v>0.71999999999999997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159</v>
      </c>
      <c r="AU340" s="243" t="s">
        <v>157</v>
      </c>
      <c r="AV340" s="13" t="s">
        <v>157</v>
      </c>
      <c r="AW340" s="13" t="s">
        <v>34</v>
      </c>
      <c r="AX340" s="13" t="s">
        <v>78</v>
      </c>
      <c r="AY340" s="243" t="s">
        <v>151</v>
      </c>
    </row>
    <row r="341" s="13" customFormat="1">
      <c r="A341" s="13"/>
      <c r="B341" s="232"/>
      <c r="C341" s="233"/>
      <c r="D341" s="234" t="s">
        <v>159</v>
      </c>
      <c r="E341" s="235" t="s">
        <v>1</v>
      </c>
      <c r="F341" s="236" t="s">
        <v>478</v>
      </c>
      <c r="G341" s="233"/>
      <c r="H341" s="237">
        <v>1.0800000000000001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159</v>
      </c>
      <c r="AU341" s="243" t="s">
        <v>157</v>
      </c>
      <c r="AV341" s="13" t="s">
        <v>157</v>
      </c>
      <c r="AW341" s="13" t="s">
        <v>34</v>
      </c>
      <c r="AX341" s="13" t="s">
        <v>78</v>
      </c>
      <c r="AY341" s="243" t="s">
        <v>151</v>
      </c>
    </row>
    <row r="342" s="13" customFormat="1">
      <c r="A342" s="13"/>
      <c r="B342" s="232"/>
      <c r="C342" s="233"/>
      <c r="D342" s="234" t="s">
        <v>159</v>
      </c>
      <c r="E342" s="235" t="s">
        <v>1</v>
      </c>
      <c r="F342" s="236" t="s">
        <v>477</v>
      </c>
      <c r="G342" s="233"/>
      <c r="H342" s="237">
        <v>0.71999999999999997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159</v>
      </c>
      <c r="AU342" s="243" t="s">
        <v>157</v>
      </c>
      <c r="AV342" s="13" t="s">
        <v>157</v>
      </c>
      <c r="AW342" s="13" t="s">
        <v>34</v>
      </c>
      <c r="AX342" s="13" t="s">
        <v>78</v>
      </c>
      <c r="AY342" s="243" t="s">
        <v>151</v>
      </c>
    </row>
    <row r="343" s="13" customFormat="1">
      <c r="A343" s="13"/>
      <c r="B343" s="232"/>
      <c r="C343" s="233"/>
      <c r="D343" s="234" t="s">
        <v>159</v>
      </c>
      <c r="E343" s="235" t="s">
        <v>1</v>
      </c>
      <c r="F343" s="236" t="s">
        <v>479</v>
      </c>
      <c r="G343" s="233"/>
      <c r="H343" s="237">
        <v>0.35999999999999999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159</v>
      </c>
      <c r="AU343" s="243" t="s">
        <v>157</v>
      </c>
      <c r="AV343" s="13" t="s">
        <v>157</v>
      </c>
      <c r="AW343" s="13" t="s">
        <v>34</v>
      </c>
      <c r="AX343" s="13" t="s">
        <v>78</v>
      </c>
      <c r="AY343" s="243" t="s">
        <v>151</v>
      </c>
    </row>
    <row r="344" s="14" customFormat="1">
      <c r="A344" s="14"/>
      <c r="B344" s="244"/>
      <c r="C344" s="245"/>
      <c r="D344" s="234" t="s">
        <v>159</v>
      </c>
      <c r="E344" s="246" t="s">
        <v>1</v>
      </c>
      <c r="F344" s="247" t="s">
        <v>166</v>
      </c>
      <c r="G344" s="245"/>
      <c r="H344" s="248">
        <v>2.8799999999999999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159</v>
      </c>
      <c r="AU344" s="254" t="s">
        <v>157</v>
      </c>
      <c r="AV344" s="14" t="s">
        <v>156</v>
      </c>
      <c r="AW344" s="14" t="s">
        <v>34</v>
      </c>
      <c r="AX344" s="14" t="s">
        <v>86</v>
      </c>
      <c r="AY344" s="254" t="s">
        <v>151</v>
      </c>
    </row>
    <row r="345" s="2" customFormat="1" ht="24.15" customHeight="1">
      <c r="A345" s="39"/>
      <c r="B345" s="40"/>
      <c r="C345" s="218" t="s">
        <v>480</v>
      </c>
      <c r="D345" s="218" t="s">
        <v>153</v>
      </c>
      <c r="E345" s="219" t="s">
        <v>481</v>
      </c>
      <c r="F345" s="220" t="s">
        <v>482</v>
      </c>
      <c r="G345" s="221" t="s">
        <v>375</v>
      </c>
      <c r="H345" s="222">
        <v>1</v>
      </c>
      <c r="I345" s="223"/>
      <c r="J345" s="224">
        <f>ROUND(I345*H345,2)</f>
        <v>0</v>
      </c>
      <c r="K345" s="225"/>
      <c r="L345" s="45"/>
      <c r="M345" s="226" t="s">
        <v>1</v>
      </c>
      <c r="N345" s="227" t="s">
        <v>44</v>
      </c>
      <c r="O345" s="92"/>
      <c r="P345" s="228">
        <f>O345*H345</f>
        <v>0</v>
      </c>
      <c r="Q345" s="228">
        <v>0.017080000000000001</v>
      </c>
      <c r="R345" s="228">
        <f>Q345*H345</f>
        <v>0.017080000000000001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243</v>
      </c>
      <c r="AT345" s="230" t="s">
        <v>153</v>
      </c>
      <c r="AU345" s="230" t="s">
        <v>157</v>
      </c>
      <c r="AY345" s="18" t="s">
        <v>151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157</v>
      </c>
      <c r="BK345" s="231">
        <f>ROUND(I345*H345,2)</f>
        <v>0</v>
      </c>
      <c r="BL345" s="18" t="s">
        <v>243</v>
      </c>
      <c r="BM345" s="230" t="s">
        <v>483</v>
      </c>
    </row>
    <row r="346" s="13" customFormat="1">
      <c r="A346" s="13"/>
      <c r="B346" s="232"/>
      <c r="C346" s="233"/>
      <c r="D346" s="234" t="s">
        <v>159</v>
      </c>
      <c r="E346" s="235" t="s">
        <v>1</v>
      </c>
      <c r="F346" s="236" t="s">
        <v>86</v>
      </c>
      <c r="G346" s="233"/>
      <c r="H346" s="237">
        <v>1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159</v>
      </c>
      <c r="AU346" s="243" t="s">
        <v>157</v>
      </c>
      <c r="AV346" s="13" t="s">
        <v>157</v>
      </c>
      <c r="AW346" s="13" t="s">
        <v>34</v>
      </c>
      <c r="AX346" s="13" t="s">
        <v>86</v>
      </c>
      <c r="AY346" s="243" t="s">
        <v>151</v>
      </c>
    </row>
    <row r="347" s="2" customFormat="1" ht="37.8" customHeight="1">
      <c r="A347" s="39"/>
      <c r="B347" s="40"/>
      <c r="C347" s="218" t="s">
        <v>484</v>
      </c>
      <c r="D347" s="218" t="s">
        <v>153</v>
      </c>
      <c r="E347" s="219" t="s">
        <v>485</v>
      </c>
      <c r="F347" s="220" t="s">
        <v>486</v>
      </c>
      <c r="G347" s="221" t="s">
        <v>375</v>
      </c>
      <c r="H347" s="222">
        <v>3</v>
      </c>
      <c r="I347" s="223"/>
      <c r="J347" s="224">
        <f>ROUND(I347*H347,2)</f>
        <v>0</v>
      </c>
      <c r="K347" s="225"/>
      <c r="L347" s="45"/>
      <c r="M347" s="226" t="s">
        <v>1</v>
      </c>
      <c r="N347" s="227" t="s">
        <v>44</v>
      </c>
      <c r="O347" s="92"/>
      <c r="P347" s="228">
        <f>O347*H347</f>
        <v>0</v>
      </c>
      <c r="Q347" s="228">
        <v>0.031960000000000002</v>
      </c>
      <c r="R347" s="228">
        <f>Q347*H347</f>
        <v>0.095880000000000007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243</v>
      </c>
      <c r="AT347" s="230" t="s">
        <v>153</v>
      </c>
      <c r="AU347" s="230" t="s">
        <v>157</v>
      </c>
      <c r="AY347" s="18" t="s">
        <v>151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157</v>
      </c>
      <c r="BK347" s="231">
        <f>ROUND(I347*H347,2)</f>
        <v>0</v>
      </c>
      <c r="BL347" s="18" t="s">
        <v>243</v>
      </c>
      <c r="BM347" s="230" t="s">
        <v>487</v>
      </c>
    </row>
    <row r="348" s="13" customFormat="1">
      <c r="A348" s="13"/>
      <c r="B348" s="232"/>
      <c r="C348" s="233"/>
      <c r="D348" s="234" t="s">
        <v>159</v>
      </c>
      <c r="E348" s="235" t="s">
        <v>1</v>
      </c>
      <c r="F348" s="236" t="s">
        <v>92</v>
      </c>
      <c r="G348" s="233"/>
      <c r="H348" s="237">
        <v>3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159</v>
      </c>
      <c r="AU348" s="243" t="s">
        <v>157</v>
      </c>
      <c r="AV348" s="13" t="s">
        <v>157</v>
      </c>
      <c r="AW348" s="13" t="s">
        <v>34</v>
      </c>
      <c r="AX348" s="13" t="s">
        <v>86</v>
      </c>
      <c r="AY348" s="243" t="s">
        <v>151</v>
      </c>
    </row>
    <row r="349" s="2" customFormat="1" ht="14.4" customHeight="1">
      <c r="A349" s="39"/>
      <c r="B349" s="40"/>
      <c r="C349" s="218" t="s">
        <v>488</v>
      </c>
      <c r="D349" s="218" t="s">
        <v>153</v>
      </c>
      <c r="E349" s="219" t="s">
        <v>489</v>
      </c>
      <c r="F349" s="220" t="s">
        <v>490</v>
      </c>
      <c r="G349" s="221" t="s">
        <v>375</v>
      </c>
      <c r="H349" s="222">
        <v>1</v>
      </c>
      <c r="I349" s="223"/>
      <c r="J349" s="224">
        <f>ROUND(I349*H349,2)</f>
        <v>0</v>
      </c>
      <c r="K349" s="225"/>
      <c r="L349" s="45"/>
      <c r="M349" s="226" t="s">
        <v>1</v>
      </c>
      <c r="N349" s="227" t="s">
        <v>44</v>
      </c>
      <c r="O349" s="92"/>
      <c r="P349" s="228">
        <f>O349*H349</f>
        <v>0</v>
      </c>
      <c r="Q349" s="228">
        <v>0.015599999999999999</v>
      </c>
      <c r="R349" s="228">
        <f>Q349*H349</f>
        <v>0.015599999999999999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243</v>
      </c>
      <c r="AT349" s="230" t="s">
        <v>153</v>
      </c>
      <c r="AU349" s="230" t="s">
        <v>157</v>
      </c>
      <c r="AY349" s="18" t="s">
        <v>151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157</v>
      </c>
      <c r="BK349" s="231">
        <f>ROUND(I349*H349,2)</f>
        <v>0</v>
      </c>
      <c r="BL349" s="18" t="s">
        <v>243</v>
      </c>
      <c r="BM349" s="230" t="s">
        <v>491</v>
      </c>
    </row>
    <row r="350" s="13" customFormat="1">
      <c r="A350" s="13"/>
      <c r="B350" s="232"/>
      <c r="C350" s="233"/>
      <c r="D350" s="234" t="s">
        <v>159</v>
      </c>
      <c r="E350" s="235" t="s">
        <v>1</v>
      </c>
      <c r="F350" s="236" t="s">
        <v>492</v>
      </c>
      <c r="G350" s="233"/>
      <c r="H350" s="237">
        <v>1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159</v>
      </c>
      <c r="AU350" s="243" t="s">
        <v>157</v>
      </c>
      <c r="AV350" s="13" t="s">
        <v>157</v>
      </c>
      <c r="AW350" s="13" t="s">
        <v>34</v>
      </c>
      <c r="AX350" s="13" t="s">
        <v>86</v>
      </c>
      <c r="AY350" s="243" t="s">
        <v>151</v>
      </c>
    </row>
    <row r="351" s="2" customFormat="1" ht="24.15" customHeight="1">
      <c r="A351" s="39"/>
      <c r="B351" s="40"/>
      <c r="C351" s="218" t="s">
        <v>493</v>
      </c>
      <c r="D351" s="218" t="s">
        <v>153</v>
      </c>
      <c r="E351" s="219" t="s">
        <v>494</v>
      </c>
      <c r="F351" s="220" t="s">
        <v>495</v>
      </c>
      <c r="G351" s="221" t="s">
        <v>286</v>
      </c>
      <c r="H351" s="222">
        <v>0.129</v>
      </c>
      <c r="I351" s="223"/>
      <c r="J351" s="224">
        <f>ROUND(I351*H351,2)</f>
        <v>0</v>
      </c>
      <c r="K351" s="225"/>
      <c r="L351" s="45"/>
      <c r="M351" s="226" t="s">
        <v>1</v>
      </c>
      <c r="N351" s="227" t="s">
        <v>44</v>
      </c>
      <c r="O351" s="92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243</v>
      </c>
      <c r="AT351" s="230" t="s">
        <v>153</v>
      </c>
      <c r="AU351" s="230" t="s">
        <v>157</v>
      </c>
      <c r="AY351" s="18" t="s">
        <v>151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157</v>
      </c>
      <c r="BK351" s="231">
        <f>ROUND(I351*H351,2)</f>
        <v>0</v>
      </c>
      <c r="BL351" s="18" t="s">
        <v>243</v>
      </c>
      <c r="BM351" s="230" t="s">
        <v>496</v>
      </c>
    </row>
    <row r="352" s="12" customFormat="1" ht="22.8" customHeight="1">
      <c r="A352" s="12"/>
      <c r="B352" s="203"/>
      <c r="C352" s="204"/>
      <c r="D352" s="205" t="s">
        <v>77</v>
      </c>
      <c r="E352" s="216" t="s">
        <v>497</v>
      </c>
      <c r="F352" s="216" t="s">
        <v>498</v>
      </c>
      <c r="G352" s="204"/>
      <c r="H352" s="204"/>
      <c r="I352" s="207"/>
      <c r="J352" s="217">
        <f>BK352</f>
        <v>0</v>
      </c>
      <c r="K352" s="204"/>
      <c r="L352" s="208"/>
      <c r="M352" s="209"/>
      <c r="N352" s="210"/>
      <c r="O352" s="210"/>
      <c r="P352" s="211">
        <f>SUM(P353:P356)</f>
        <v>0</v>
      </c>
      <c r="Q352" s="210"/>
      <c r="R352" s="211">
        <f>SUM(R353:R356)</f>
        <v>0</v>
      </c>
      <c r="S352" s="210"/>
      <c r="T352" s="212">
        <f>SUM(T353:T356)</f>
        <v>0.54431999999999992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3" t="s">
        <v>157</v>
      </c>
      <c r="AT352" s="214" t="s">
        <v>77</v>
      </c>
      <c r="AU352" s="214" t="s">
        <v>86</v>
      </c>
      <c r="AY352" s="213" t="s">
        <v>151</v>
      </c>
      <c r="BK352" s="215">
        <f>SUM(BK353:BK356)</f>
        <v>0</v>
      </c>
    </row>
    <row r="353" s="2" customFormat="1" ht="14.4" customHeight="1">
      <c r="A353" s="39"/>
      <c r="B353" s="40"/>
      <c r="C353" s="218" t="s">
        <v>499</v>
      </c>
      <c r="D353" s="218" t="s">
        <v>153</v>
      </c>
      <c r="E353" s="219" t="s">
        <v>500</v>
      </c>
      <c r="F353" s="220" t="s">
        <v>501</v>
      </c>
      <c r="G353" s="221" t="s">
        <v>90</v>
      </c>
      <c r="H353" s="222">
        <v>30.239999999999998</v>
      </c>
      <c r="I353" s="223"/>
      <c r="J353" s="224">
        <f>ROUND(I353*H353,2)</f>
        <v>0</v>
      </c>
      <c r="K353" s="225"/>
      <c r="L353" s="45"/>
      <c r="M353" s="226" t="s">
        <v>1</v>
      </c>
      <c r="N353" s="227" t="s">
        <v>44</v>
      </c>
      <c r="O353" s="92"/>
      <c r="P353" s="228">
        <f>O353*H353</f>
        <v>0</v>
      </c>
      <c r="Q353" s="228">
        <v>0</v>
      </c>
      <c r="R353" s="228">
        <f>Q353*H353</f>
        <v>0</v>
      </c>
      <c r="S353" s="228">
        <v>0.017999999999999999</v>
      </c>
      <c r="T353" s="229">
        <f>S353*H353</f>
        <v>0.54431999999999992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243</v>
      </c>
      <c r="AT353" s="230" t="s">
        <v>153</v>
      </c>
      <c r="AU353" s="230" t="s">
        <v>157</v>
      </c>
      <c r="AY353" s="18" t="s">
        <v>151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157</v>
      </c>
      <c r="BK353" s="231">
        <f>ROUND(I353*H353,2)</f>
        <v>0</v>
      </c>
      <c r="BL353" s="18" t="s">
        <v>243</v>
      </c>
      <c r="BM353" s="230" t="s">
        <v>502</v>
      </c>
    </row>
    <row r="354" s="13" customFormat="1">
      <c r="A354" s="13"/>
      <c r="B354" s="232"/>
      <c r="C354" s="233"/>
      <c r="D354" s="234" t="s">
        <v>159</v>
      </c>
      <c r="E354" s="235" t="s">
        <v>1</v>
      </c>
      <c r="F354" s="236" t="s">
        <v>320</v>
      </c>
      <c r="G354" s="233"/>
      <c r="H354" s="237">
        <v>15.539999999999999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159</v>
      </c>
      <c r="AU354" s="243" t="s">
        <v>157</v>
      </c>
      <c r="AV354" s="13" t="s">
        <v>157</v>
      </c>
      <c r="AW354" s="13" t="s">
        <v>34</v>
      </c>
      <c r="AX354" s="13" t="s">
        <v>78</v>
      </c>
      <c r="AY354" s="243" t="s">
        <v>151</v>
      </c>
    </row>
    <row r="355" s="13" customFormat="1">
      <c r="A355" s="13"/>
      <c r="B355" s="232"/>
      <c r="C355" s="233"/>
      <c r="D355" s="234" t="s">
        <v>159</v>
      </c>
      <c r="E355" s="235" t="s">
        <v>1</v>
      </c>
      <c r="F355" s="236" t="s">
        <v>325</v>
      </c>
      <c r="G355" s="233"/>
      <c r="H355" s="237">
        <v>14.699999999999999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159</v>
      </c>
      <c r="AU355" s="243" t="s">
        <v>157</v>
      </c>
      <c r="AV355" s="13" t="s">
        <v>157</v>
      </c>
      <c r="AW355" s="13" t="s">
        <v>34</v>
      </c>
      <c r="AX355" s="13" t="s">
        <v>78</v>
      </c>
      <c r="AY355" s="243" t="s">
        <v>151</v>
      </c>
    </row>
    <row r="356" s="14" customFormat="1">
      <c r="A356" s="14"/>
      <c r="B356" s="244"/>
      <c r="C356" s="245"/>
      <c r="D356" s="234" t="s">
        <v>159</v>
      </c>
      <c r="E356" s="246" t="s">
        <v>1</v>
      </c>
      <c r="F356" s="247" t="s">
        <v>166</v>
      </c>
      <c r="G356" s="245"/>
      <c r="H356" s="248">
        <v>30.239999999999998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159</v>
      </c>
      <c r="AU356" s="254" t="s">
        <v>157</v>
      </c>
      <c r="AV356" s="14" t="s">
        <v>156</v>
      </c>
      <c r="AW356" s="14" t="s">
        <v>34</v>
      </c>
      <c r="AX356" s="14" t="s">
        <v>86</v>
      </c>
      <c r="AY356" s="254" t="s">
        <v>151</v>
      </c>
    </row>
    <row r="357" s="12" customFormat="1" ht="22.8" customHeight="1">
      <c r="A357" s="12"/>
      <c r="B357" s="203"/>
      <c r="C357" s="204"/>
      <c r="D357" s="205" t="s">
        <v>77</v>
      </c>
      <c r="E357" s="216" t="s">
        <v>503</v>
      </c>
      <c r="F357" s="216" t="s">
        <v>504</v>
      </c>
      <c r="G357" s="204"/>
      <c r="H357" s="204"/>
      <c r="I357" s="207"/>
      <c r="J357" s="217">
        <f>BK357</f>
        <v>0</v>
      </c>
      <c r="K357" s="204"/>
      <c r="L357" s="208"/>
      <c r="M357" s="209"/>
      <c r="N357" s="210"/>
      <c r="O357" s="210"/>
      <c r="P357" s="211">
        <f>SUM(P358:P392)</f>
        <v>0</v>
      </c>
      <c r="Q357" s="210"/>
      <c r="R357" s="211">
        <f>SUM(R358:R392)</f>
        <v>0.17158000000000001</v>
      </c>
      <c r="S357" s="210"/>
      <c r="T357" s="212">
        <f>SUM(T358:T392)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3" t="s">
        <v>157</v>
      </c>
      <c r="AT357" s="214" t="s">
        <v>77</v>
      </c>
      <c r="AU357" s="214" t="s">
        <v>86</v>
      </c>
      <c r="AY357" s="213" t="s">
        <v>151</v>
      </c>
      <c r="BK357" s="215">
        <f>SUM(BK358:BK392)</f>
        <v>0</v>
      </c>
    </row>
    <row r="358" s="2" customFormat="1" ht="49.05" customHeight="1">
      <c r="A358" s="39"/>
      <c r="B358" s="40"/>
      <c r="C358" s="218" t="s">
        <v>505</v>
      </c>
      <c r="D358" s="218" t="s">
        <v>153</v>
      </c>
      <c r="E358" s="219" t="s">
        <v>506</v>
      </c>
      <c r="F358" s="220" t="s">
        <v>507</v>
      </c>
      <c r="G358" s="221" t="s">
        <v>350</v>
      </c>
      <c r="H358" s="222">
        <v>1</v>
      </c>
      <c r="I358" s="223"/>
      <c r="J358" s="224">
        <f>ROUND(I358*H358,2)</f>
        <v>0</v>
      </c>
      <c r="K358" s="225"/>
      <c r="L358" s="45"/>
      <c r="M358" s="226" t="s">
        <v>1</v>
      </c>
      <c r="N358" s="227" t="s">
        <v>44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243</v>
      </c>
      <c r="AT358" s="230" t="s">
        <v>153</v>
      </c>
      <c r="AU358" s="230" t="s">
        <v>157</v>
      </c>
      <c r="AY358" s="18" t="s">
        <v>151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157</v>
      </c>
      <c r="BK358" s="231">
        <f>ROUND(I358*H358,2)</f>
        <v>0</v>
      </c>
      <c r="BL358" s="18" t="s">
        <v>243</v>
      </c>
      <c r="BM358" s="230" t="s">
        <v>508</v>
      </c>
    </row>
    <row r="359" s="13" customFormat="1">
      <c r="A359" s="13"/>
      <c r="B359" s="232"/>
      <c r="C359" s="233"/>
      <c r="D359" s="234" t="s">
        <v>159</v>
      </c>
      <c r="E359" s="235" t="s">
        <v>1</v>
      </c>
      <c r="F359" s="236" t="s">
        <v>86</v>
      </c>
      <c r="G359" s="233"/>
      <c r="H359" s="237">
        <v>1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159</v>
      </c>
      <c r="AU359" s="243" t="s">
        <v>157</v>
      </c>
      <c r="AV359" s="13" t="s">
        <v>157</v>
      </c>
      <c r="AW359" s="13" t="s">
        <v>34</v>
      </c>
      <c r="AX359" s="13" t="s">
        <v>86</v>
      </c>
      <c r="AY359" s="243" t="s">
        <v>151</v>
      </c>
    </row>
    <row r="360" s="2" customFormat="1" ht="24.15" customHeight="1">
      <c r="A360" s="39"/>
      <c r="B360" s="40"/>
      <c r="C360" s="218" t="s">
        <v>509</v>
      </c>
      <c r="D360" s="218" t="s">
        <v>153</v>
      </c>
      <c r="E360" s="219" t="s">
        <v>510</v>
      </c>
      <c r="F360" s="220" t="s">
        <v>511</v>
      </c>
      <c r="G360" s="221" t="s">
        <v>375</v>
      </c>
      <c r="H360" s="222">
        <v>5</v>
      </c>
      <c r="I360" s="223"/>
      <c r="J360" s="224">
        <f>ROUND(I360*H360,2)</f>
        <v>0</v>
      </c>
      <c r="K360" s="225"/>
      <c r="L360" s="45"/>
      <c r="M360" s="226" t="s">
        <v>1</v>
      </c>
      <c r="N360" s="227" t="s">
        <v>44</v>
      </c>
      <c r="O360" s="92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243</v>
      </c>
      <c r="AT360" s="230" t="s">
        <v>153</v>
      </c>
      <c r="AU360" s="230" t="s">
        <v>157</v>
      </c>
      <c r="AY360" s="18" t="s">
        <v>151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157</v>
      </c>
      <c r="BK360" s="231">
        <f>ROUND(I360*H360,2)</f>
        <v>0</v>
      </c>
      <c r="BL360" s="18" t="s">
        <v>243</v>
      </c>
      <c r="BM360" s="230" t="s">
        <v>512</v>
      </c>
    </row>
    <row r="361" s="13" customFormat="1">
      <c r="A361" s="13"/>
      <c r="B361" s="232"/>
      <c r="C361" s="233"/>
      <c r="D361" s="234" t="s">
        <v>159</v>
      </c>
      <c r="E361" s="235" t="s">
        <v>1</v>
      </c>
      <c r="F361" s="236" t="s">
        <v>513</v>
      </c>
      <c r="G361" s="233"/>
      <c r="H361" s="237">
        <v>2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159</v>
      </c>
      <c r="AU361" s="243" t="s">
        <v>157</v>
      </c>
      <c r="AV361" s="13" t="s">
        <v>157</v>
      </c>
      <c r="AW361" s="13" t="s">
        <v>34</v>
      </c>
      <c r="AX361" s="13" t="s">
        <v>78</v>
      </c>
      <c r="AY361" s="243" t="s">
        <v>151</v>
      </c>
    </row>
    <row r="362" s="13" customFormat="1">
      <c r="A362" s="13"/>
      <c r="B362" s="232"/>
      <c r="C362" s="233"/>
      <c r="D362" s="234" t="s">
        <v>159</v>
      </c>
      <c r="E362" s="235" t="s">
        <v>1</v>
      </c>
      <c r="F362" s="236" t="s">
        <v>514</v>
      </c>
      <c r="G362" s="233"/>
      <c r="H362" s="237">
        <v>3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159</v>
      </c>
      <c r="AU362" s="243" t="s">
        <v>157</v>
      </c>
      <c r="AV362" s="13" t="s">
        <v>157</v>
      </c>
      <c r="AW362" s="13" t="s">
        <v>34</v>
      </c>
      <c r="AX362" s="13" t="s">
        <v>78</v>
      </c>
      <c r="AY362" s="243" t="s">
        <v>151</v>
      </c>
    </row>
    <row r="363" s="14" customFormat="1">
      <c r="A363" s="14"/>
      <c r="B363" s="244"/>
      <c r="C363" s="245"/>
      <c r="D363" s="234" t="s">
        <v>159</v>
      </c>
      <c r="E363" s="246" t="s">
        <v>1</v>
      </c>
      <c r="F363" s="247" t="s">
        <v>166</v>
      </c>
      <c r="G363" s="245"/>
      <c r="H363" s="248">
        <v>5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159</v>
      </c>
      <c r="AU363" s="254" t="s">
        <v>157</v>
      </c>
      <c r="AV363" s="14" t="s">
        <v>156</v>
      </c>
      <c r="AW363" s="14" t="s">
        <v>34</v>
      </c>
      <c r="AX363" s="14" t="s">
        <v>86</v>
      </c>
      <c r="AY363" s="254" t="s">
        <v>151</v>
      </c>
    </row>
    <row r="364" s="2" customFormat="1" ht="24.15" customHeight="1">
      <c r="A364" s="39"/>
      <c r="B364" s="40"/>
      <c r="C364" s="276" t="s">
        <v>515</v>
      </c>
      <c r="D364" s="276" t="s">
        <v>331</v>
      </c>
      <c r="E364" s="277" t="s">
        <v>516</v>
      </c>
      <c r="F364" s="278" t="s">
        <v>517</v>
      </c>
      <c r="G364" s="279" t="s">
        <v>375</v>
      </c>
      <c r="H364" s="280">
        <v>2</v>
      </c>
      <c r="I364" s="281"/>
      <c r="J364" s="282">
        <f>ROUND(I364*H364,2)</f>
        <v>0</v>
      </c>
      <c r="K364" s="283"/>
      <c r="L364" s="284"/>
      <c r="M364" s="285" t="s">
        <v>1</v>
      </c>
      <c r="N364" s="286" t="s">
        <v>44</v>
      </c>
      <c r="O364" s="92"/>
      <c r="P364" s="228">
        <f>O364*H364</f>
        <v>0</v>
      </c>
      <c r="Q364" s="228">
        <v>0.02</v>
      </c>
      <c r="R364" s="228">
        <f>Q364*H364</f>
        <v>0.040000000000000001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334</v>
      </c>
      <c r="AT364" s="230" t="s">
        <v>331</v>
      </c>
      <c r="AU364" s="230" t="s">
        <v>157</v>
      </c>
      <c r="AY364" s="18" t="s">
        <v>151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157</v>
      </c>
      <c r="BK364" s="231">
        <f>ROUND(I364*H364,2)</f>
        <v>0</v>
      </c>
      <c r="BL364" s="18" t="s">
        <v>243</v>
      </c>
      <c r="BM364" s="230" t="s">
        <v>518</v>
      </c>
    </row>
    <row r="365" s="13" customFormat="1">
      <c r="A365" s="13"/>
      <c r="B365" s="232"/>
      <c r="C365" s="233"/>
      <c r="D365" s="234" t="s">
        <v>159</v>
      </c>
      <c r="E365" s="235" t="s">
        <v>1</v>
      </c>
      <c r="F365" s="236" t="s">
        <v>519</v>
      </c>
      <c r="G365" s="233"/>
      <c r="H365" s="237">
        <v>1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159</v>
      </c>
      <c r="AU365" s="243" t="s">
        <v>157</v>
      </c>
      <c r="AV365" s="13" t="s">
        <v>157</v>
      </c>
      <c r="AW365" s="13" t="s">
        <v>34</v>
      </c>
      <c r="AX365" s="13" t="s">
        <v>78</v>
      </c>
      <c r="AY365" s="243" t="s">
        <v>151</v>
      </c>
    </row>
    <row r="366" s="13" customFormat="1">
      <c r="A366" s="13"/>
      <c r="B366" s="232"/>
      <c r="C366" s="233"/>
      <c r="D366" s="234" t="s">
        <v>159</v>
      </c>
      <c r="E366" s="235" t="s">
        <v>1</v>
      </c>
      <c r="F366" s="236" t="s">
        <v>520</v>
      </c>
      <c r="G366" s="233"/>
      <c r="H366" s="237">
        <v>1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159</v>
      </c>
      <c r="AU366" s="243" t="s">
        <v>157</v>
      </c>
      <c r="AV366" s="13" t="s">
        <v>157</v>
      </c>
      <c r="AW366" s="13" t="s">
        <v>34</v>
      </c>
      <c r="AX366" s="13" t="s">
        <v>78</v>
      </c>
      <c r="AY366" s="243" t="s">
        <v>151</v>
      </c>
    </row>
    <row r="367" s="14" customFormat="1">
      <c r="A367" s="14"/>
      <c r="B367" s="244"/>
      <c r="C367" s="245"/>
      <c r="D367" s="234" t="s">
        <v>159</v>
      </c>
      <c r="E367" s="246" t="s">
        <v>1</v>
      </c>
      <c r="F367" s="247" t="s">
        <v>166</v>
      </c>
      <c r="G367" s="245"/>
      <c r="H367" s="248">
        <v>2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159</v>
      </c>
      <c r="AU367" s="254" t="s">
        <v>157</v>
      </c>
      <c r="AV367" s="14" t="s">
        <v>156</v>
      </c>
      <c r="AW367" s="14" t="s">
        <v>34</v>
      </c>
      <c r="AX367" s="14" t="s">
        <v>86</v>
      </c>
      <c r="AY367" s="254" t="s">
        <v>151</v>
      </c>
    </row>
    <row r="368" s="2" customFormat="1" ht="24.15" customHeight="1">
      <c r="A368" s="39"/>
      <c r="B368" s="40"/>
      <c r="C368" s="276" t="s">
        <v>521</v>
      </c>
      <c r="D368" s="276" t="s">
        <v>331</v>
      </c>
      <c r="E368" s="277" t="s">
        <v>522</v>
      </c>
      <c r="F368" s="278" t="s">
        <v>523</v>
      </c>
      <c r="G368" s="279" t="s">
        <v>375</v>
      </c>
      <c r="H368" s="280">
        <v>2</v>
      </c>
      <c r="I368" s="281"/>
      <c r="J368" s="282">
        <f>ROUND(I368*H368,2)</f>
        <v>0</v>
      </c>
      <c r="K368" s="283"/>
      <c r="L368" s="284"/>
      <c r="M368" s="285" t="s">
        <v>1</v>
      </c>
      <c r="N368" s="286" t="s">
        <v>44</v>
      </c>
      <c r="O368" s="92"/>
      <c r="P368" s="228">
        <f>O368*H368</f>
        <v>0</v>
      </c>
      <c r="Q368" s="228">
        <v>0.012999999999999999</v>
      </c>
      <c r="R368" s="228">
        <f>Q368*H368</f>
        <v>0.025999999999999999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334</v>
      </c>
      <c r="AT368" s="230" t="s">
        <v>331</v>
      </c>
      <c r="AU368" s="230" t="s">
        <v>157</v>
      </c>
      <c r="AY368" s="18" t="s">
        <v>151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157</v>
      </c>
      <c r="BK368" s="231">
        <f>ROUND(I368*H368,2)</f>
        <v>0</v>
      </c>
      <c r="BL368" s="18" t="s">
        <v>243</v>
      </c>
      <c r="BM368" s="230" t="s">
        <v>524</v>
      </c>
    </row>
    <row r="369" s="13" customFormat="1">
      <c r="A369" s="13"/>
      <c r="B369" s="232"/>
      <c r="C369" s="233"/>
      <c r="D369" s="234" t="s">
        <v>159</v>
      </c>
      <c r="E369" s="235" t="s">
        <v>1</v>
      </c>
      <c r="F369" s="236" t="s">
        <v>513</v>
      </c>
      <c r="G369" s="233"/>
      <c r="H369" s="237">
        <v>2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159</v>
      </c>
      <c r="AU369" s="243" t="s">
        <v>157</v>
      </c>
      <c r="AV369" s="13" t="s">
        <v>157</v>
      </c>
      <c r="AW369" s="13" t="s">
        <v>34</v>
      </c>
      <c r="AX369" s="13" t="s">
        <v>86</v>
      </c>
      <c r="AY369" s="243" t="s">
        <v>151</v>
      </c>
    </row>
    <row r="370" s="2" customFormat="1" ht="24.15" customHeight="1">
      <c r="A370" s="39"/>
      <c r="B370" s="40"/>
      <c r="C370" s="276" t="s">
        <v>525</v>
      </c>
      <c r="D370" s="276" t="s">
        <v>331</v>
      </c>
      <c r="E370" s="277" t="s">
        <v>526</v>
      </c>
      <c r="F370" s="278" t="s">
        <v>527</v>
      </c>
      <c r="G370" s="279" t="s">
        <v>375</v>
      </c>
      <c r="H370" s="280">
        <v>1</v>
      </c>
      <c r="I370" s="281"/>
      <c r="J370" s="282">
        <f>ROUND(I370*H370,2)</f>
        <v>0</v>
      </c>
      <c r="K370" s="283"/>
      <c r="L370" s="284"/>
      <c r="M370" s="285" t="s">
        <v>1</v>
      </c>
      <c r="N370" s="286" t="s">
        <v>44</v>
      </c>
      <c r="O370" s="92"/>
      <c r="P370" s="228">
        <f>O370*H370</f>
        <v>0</v>
      </c>
      <c r="Q370" s="228">
        <v>0.016</v>
      </c>
      <c r="R370" s="228">
        <f>Q370*H370</f>
        <v>0.016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334</v>
      </c>
      <c r="AT370" s="230" t="s">
        <v>331</v>
      </c>
      <c r="AU370" s="230" t="s">
        <v>157</v>
      </c>
      <c r="AY370" s="18" t="s">
        <v>151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157</v>
      </c>
      <c r="BK370" s="231">
        <f>ROUND(I370*H370,2)</f>
        <v>0</v>
      </c>
      <c r="BL370" s="18" t="s">
        <v>243</v>
      </c>
      <c r="BM370" s="230" t="s">
        <v>528</v>
      </c>
    </row>
    <row r="371" s="13" customFormat="1">
      <c r="A371" s="13"/>
      <c r="B371" s="232"/>
      <c r="C371" s="233"/>
      <c r="D371" s="234" t="s">
        <v>159</v>
      </c>
      <c r="E371" s="235" t="s">
        <v>1</v>
      </c>
      <c r="F371" s="236" t="s">
        <v>529</v>
      </c>
      <c r="G371" s="233"/>
      <c r="H371" s="237">
        <v>1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159</v>
      </c>
      <c r="AU371" s="243" t="s">
        <v>157</v>
      </c>
      <c r="AV371" s="13" t="s">
        <v>157</v>
      </c>
      <c r="AW371" s="13" t="s">
        <v>34</v>
      </c>
      <c r="AX371" s="13" t="s">
        <v>86</v>
      </c>
      <c r="AY371" s="243" t="s">
        <v>151</v>
      </c>
    </row>
    <row r="372" s="2" customFormat="1" ht="14.4" customHeight="1">
      <c r="A372" s="39"/>
      <c r="B372" s="40"/>
      <c r="C372" s="218" t="s">
        <v>530</v>
      </c>
      <c r="D372" s="218" t="s">
        <v>153</v>
      </c>
      <c r="E372" s="219" t="s">
        <v>531</v>
      </c>
      <c r="F372" s="220" t="s">
        <v>532</v>
      </c>
      <c r="G372" s="221" t="s">
        <v>375</v>
      </c>
      <c r="H372" s="222">
        <v>5</v>
      </c>
      <c r="I372" s="223"/>
      <c r="J372" s="224">
        <f>ROUND(I372*H372,2)</f>
        <v>0</v>
      </c>
      <c r="K372" s="225"/>
      <c r="L372" s="45"/>
      <c r="M372" s="226" t="s">
        <v>1</v>
      </c>
      <c r="N372" s="227" t="s">
        <v>44</v>
      </c>
      <c r="O372" s="92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243</v>
      </c>
      <c r="AT372" s="230" t="s">
        <v>153</v>
      </c>
      <c r="AU372" s="230" t="s">
        <v>157</v>
      </c>
      <c r="AY372" s="18" t="s">
        <v>151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157</v>
      </c>
      <c r="BK372" s="231">
        <f>ROUND(I372*H372,2)</f>
        <v>0</v>
      </c>
      <c r="BL372" s="18" t="s">
        <v>243</v>
      </c>
      <c r="BM372" s="230" t="s">
        <v>533</v>
      </c>
    </row>
    <row r="373" s="13" customFormat="1">
      <c r="A373" s="13"/>
      <c r="B373" s="232"/>
      <c r="C373" s="233"/>
      <c r="D373" s="234" t="s">
        <v>159</v>
      </c>
      <c r="E373" s="235" t="s">
        <v>1</v>
      </c>
      <c r="F373" s="236" t="s">
        <v>513</v>
      </c>
      <c r="G373" s="233"/>
      <c r="H373" s="237">
        <v>2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159</v>
      </c>
      <c r="AU373" s="243" t="s">
        <v>157</v>
      </c>
      <c r="AV373" s="13" t="s">
        <v>157</v>
      </c>
      <c r="AW373" s="13" t="s">
        <v>34</v>
      </c>
      <c r="AX373" s="13" t="s">
        <v>78</v>
      </c>
      <c r="AY373" s="243" t="s">
        <v>151</v>
      </c>
    </row>
    <row r="374" s="13" customFormat="1">
      <c r="A374" s="13"/>
      <c r="B374" s="232"/>
      <c r="C374" s="233"/>
      <c r="D374" s="234" t="s">
        <v>159</v>
      </c>
      <c r="E374" s="235" t="s">
        <v>1</v>
      </c>
      <c r="F374" s="236" t="s">
        <v>514</v>
      </c>
      <c r="G374" s="233"/>
      <c r="H374" s="237">
        <v>3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159</v>
      </c>
      <c r="AU374" s="243" t="s">
        <v>157</v>
      </c>
      <c r="AV374" s="13" t="s">
        <v>157</v>
      </c>
      <c r="AW374" s="13" t="s">
        <v>34</v>
      </c>
      <c r="AX374" s="13" t="s">
        <v>78</v>
      </c>
      <c r="AY374" s="243" t="s">
        <v>151</v>
      </c>
    </row>
    <row r="375" s="14" customFormat="1">
      <c r="A375" s="14"/>
      <c r="B375" s="244"/>
      <c r="C375" s="245"/>
      <c r="D375" s="234" t="s">
        <v>159</v>
      </c>
      <c r="E375" s="246" t="s">
        <v>1</v>
      </c>
      <c r="F375" s="247" t="s">
        <v>166</v>
      </c>
      <c r="G375" s="245"/>
      <c r="H375" s="248">
        <v>5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159</v>
      </c>
      <c r="AU375" s="254" t="s">
        <v>157</v>
      </c>
      <c r="AV375" s="14" t="s">
        <v>156</v>
      </c>
      <c r="AW375" s="14" t="s">
        <v>34</v>
      </c>
      <c r="AX375" s="14" t="s">
        <v>86</v>
      </c>
      <c r="AY375" s="254" t="s">
        <v>151</v>
      </c>
    </row>
    <row r="376" s="2" customFormat="1" ht="24.15" customHeight="1">
      <c r="A376" s="39"/>
      <c r="B376" s="40"/>
      <c r="C376" s="276" t="s">
        <v>534</v>
      </c>
      <c r="D376" s="276" t="s">
        <v>331</v>
      </c>
      <c r="E376" s="277" t="s">
        <v>535</v>
      </c>
      <c r="F376" s="278" t="s">
        <v>536</v>
      </c>
      <c r="G376" s="279" t="s">
        <v>375</v>
      </c>
      <c r="H376" s="280">
        <v>5</v>
      </c>
      <c r="I376" s="281"/>
      <c r="J376" s="282">
        <f>ROUND(I376*H376,2)</f>
        <v>0</v>
      </c>
      <c r="K376" s="283"/>
      <c r="L376" s="284"/>
      <c r="M376" s="285" t="s">
        <v>1</v>
      </c>
      <c r="N376" s="286" t="s">
        <v>44</v>
      </c>
      <c r="O376" s="92"/>
      <c r="P376" s="228">
        <f>O376*H376</f>
        <v>0</v>
      </c>
      <c r="Q376" s="228">
        <v>0.0011999999999999999</v>
      </c>
      <c r="R376" s="228">
        <f>Q376*H376</f>
        <v>0.0059999999999999993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334</v>
      </c>
      <c r="AT376" s="230" t="s">
        <v>331</v>
      </c>
      <c r="AU376" s="230" t="s">
        <v>157</v>
      </c>
      <c r="AY376" s="18" t="s">
        <v>151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157</v>
      </c>
      <c r="BK376" s="231">
        <f>ROUND(I376*H376,2)</f>
        <v>0</v>
      </c>
      <c r="BL376" s="18" t="s">
        <v>243</v>
      </c>
      <c r="BM376" s="230" t="s">
        <v>537</v>
      </c>
    </row>
    <row r="377" s="13" customFormat="1">
      <c r="A377" s="13"/>
      <c r="B377" s="232"/>
      <c r="C377" s="233"/>
      <c r="D377" s="234" t="s">
        <v>159</v>
      </c>
      <c r="E377" s="235" t="s">
        <v>1</v>
      </c>
      <c r="F377" s="236" t="s">
        <v>513</v>
      </c>
      <c r="G377" s="233"/>
      <c r="H377" s="237">
        <v>2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159</v>
      </c>
      <c r="AU377" s="243" t="s">
        <v>157</v>
      </c>
      <c r="AV377" s="13" t="s">
        <v>157</v>
      </c>
      <c r="AW377" s="13" t="s">
        <v>34</v>
      </c>
      <c r="AX377" s="13" t="s">
        <v>78</v>
      </c>
      <c r="AY377" s="243" t="s">
        <v>151</v>
      </c>
    </row>
    <row r="378" s="13" customFormat="1">
      <c r="A378" s="13"/>
      <c r="B378" s="232"/>
      <c r="C378" s="233"/>
      <c r="D378" s="234" t="s">
        <v>159</v>
      </c>
      <c r="E378" s="235" t="s">
        <v>1</v>
      </c>
      <c r="F378" s="236" t="s">
        <v>514</v>
      </c>
      <c r="G378" s="233"/>
      <c r="H378" s="237">
        <v>3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159</v>
      </c>
      <c r="AU378" s="243" t="s">
        <v>157</v>
      </c>
      <c r="AV378" s="13" t="s">
        <v>157</v>
      </c>
      <c r="AW378" s="13" t="s">
        <v>34</v>
      </c>
      <c r="AX378" s="13" t="s">
        <v>78</v>
      </c>
      <c r="AY378" s="243" t="s">
        <v>151</v>
      </c>
    </row>
    <row r="379" s="14" customFormat="1">
      <c r="A379" s="14"/>
      <c r="B379" s="244"/>
      <c r="C379" s="245"/>
      <c r="D379" s="234" t="s">
        <v>159</v>
      </c>
      <c r="E379" s="246" t="s">
        <v>1</v>
      </c>
      <c r="F379" s="247" t="s">
        <v>166</v>
      </c>
      <c r="G379" s="245"/>
      <c r="H379" s="248">
        <v>5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159</v>
      </c>
      <c r="AU379" s="254" t="s">
        <v>157</v>
      </c>
      <c r="AV379" s="14" t="s">
        <v>156</v>
      </c>
      <c r="AW379" s="14" t="s">
        <v>34</v>
      </c>
      <c r="AX379" s="14" t="s">
        <v>86</v>
      </c>
      <c r="AY379" s="254" t="s">
        <v>151</v>
      </c>
    </row>
    <row r="380" s="2" customFormat="1" ht="24.15" customHeight="1">
      <c r="A380" s="39"/>
      <c r="B380" s="40"/>
      <c r="C380" s="218" t="s">
        <v>538</v>
      </c>
      <c r="D380" s="218" t="s">
        <v>153</v>
      </c>
      <c r="E380" s="219" t="s">
        <v>539</v>
      </c>
      <c r="F380" s="220" t="s">
        <v>540</v>
      </c>
      <c r="G380" s="221" t="s">
        <v>375</v>
      </c>
      <c r="H380" s="222">
        <v>5</v>
      </c>
      <c r="I380" s="223"/>
      <c r="J380" s="224">
        <f>ROUND(I380*H380,2)</f>
        <v>0</v>
      </c>
      <c r="K380" s="225"/>
      <c r="L380" s="45"/>
      <c r="M380" s="226" t="s">
        <v>1</v>
      </c>
      <c r="N380" s="227" t="s">
        <v>44</v>
      </c>
      <c r="O380" s="92"/>
      <c r="P380" s="228">
        <f>O380*H380</f>
        <v>0</v>
      </c>
      <c r="Q380" s="228">
        <v>0.00046999999999999999</v>
      </c>
      <c r="R380" s="228">
        <f>Q380*H380</f>
        <v>0.0023500000000000001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243</v>
      </c>
      <c r="AT380" s="230" t="s">
        <v>153</v>
      </c>
      <c r="AU380" s="230" t="s">
        <v>157</v>
      </c>
      <c r="AY380" s="18" t="s">
        <v>151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157</v>
      </c>
      <c r="BK380" s="231">
        <f>ROUND(I380*H380,2)</f>
        <v>0</v>
      </c>
      <c r="BL380" s="18" t="s">
        <v>243</v>
      </c>
      <c r="BM380" s="230" t="s">
        <v>541</v>
      </c>
    </row>
    <row r="381" s="13" customFormat="1">
      <c r="A381" s="13"/>
      <c r="B381" s="232"/>
      <c r="C381" s="233"/>
      <c r="D381" s="234" t="s">
        <v>159</v>
      </c>
      <c r="E381" s="235" t="s">
        <v>1</v>
      </c>
      <c r="F381" s="236" t="s">
        <v>513</v>
      </c>
      <c r="G381" s="233"/>
      <c r="H381" s="237">
        <v>2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159</v>
      </c>
      <c r="AU381" s="243" t="s">
        <v>157</v>
      </c>
      <c r="AV381" s="13" t="s">
        <v>157</v>
      </c>
      <c r="AW381" s="13" t="s">
        <v>34</v>
      </c>
      <c r="AX381" s="13" t="s">
        <v>78</v>
      </c>
      <c r="AY381" s="243" t="s">
        <v>151</v>
      </c>
    </row>
    <row r="382" s="13" customFormat="1">
      <c r="A382" s="13"/>
      <c r="B382" s="232"/>
      <c r="C382" s="233"/>
      <c r="D382" s="234" t="s">
        <v>159</v>
      </c>
      <c r="E382" s="235" t="s">
        <v>1</v>
      </c>
      <c r="F382" s="236" t="s">
        <v>514</v>
      </c>
      <c r="G382" s="233"/>
      <c r="H382" s="237">
        <v>3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159</v>
      </c>
      <c r="AU382" s="243" t="s">
        <v>157</v>
      </c>
      <c r="AV382" s="13" t="s">
        <v>157</v>
      </c>
      <c r="AW382" s="13" t="s">
        <v>34</v>
      </c>
      <c r="AX382" s="13" t="s">
        <v>78</v>
      </c>
      <c r="AY382" s="243" t="s">
        <v>151</v>
      </c>
    </row>
    <row r="383" s="14" customFormat="1">
      <c r="A383" s="14"/>
      <c r="B383" s="244"/>
      <c r="C383" s="245"/>
      <c r="D383" s="234" t="s">
        <v>159</v>
      </c>
      <c r="E383" s="246" t="s">
        <v>1</v>
      </c>
      <c r="F383" s="247" t="s">
        <v>166</v>
      </c>
      <c r="G383" s="245"/>
      <c r="H383" s="248">
        <v>5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159</v>
      </c>
      <c r="AU383" s="254" t="s">
        <v>157</v>
      </c>
      <c r="AV383" s="14" t="s">
        <v>156</v>
      </c>
      <c r="AW383" s="14" t="s">
        <v>34</v>
      </c>
      <c r="AX383" s="14" t="s">
        <v>86</v>
      </c>
      <c r="AY383" s="254" t="s">
        <v>151</v>
      </c>
    </row>
    <row r="384" s="2" customFormat="1" ht="37.8" customHeight="1">
      <c r="A384" s="39"/>
      <c r="B384" s="40"/>
      <c r="C384" s="276" t="s">
        <v>542</v>
      </c>
      <c r="D384" s="276" t="s">
        <v>331</v>
      </c>
      <c r="E384" s="277" t="s">
        <v>543</v>
      </c>
      <c r="F384" s="278" t="s">
        <v>544</v>
      </c>
      <c r="G384" s="279" t="s">
        <v>375</v>
      </c>
      <c r="H384" s="280">
        <v>5</v>
      </c>
      <c r="I384" s="281"/>
      <c r="J384" s="282">
        <f>ROUND(I384*H384,2)</f>
        <v>0</v>
      </c>
      <c r="K384" s="283"/>
      <c r="L384" s="284"/>
      <c r="M384" s="285" t="s">
        <v>1</v>
      </c>
      <c r="N384" s="286" t="s">
        <v>44</v>
      </c>
      <c r="O384" s="92"/>
      <c r="P384" s="228">
        <f>O384*H384</f>
        <v>0</v>
      </c>
      <c r="Q384" s="228">
        <v>0.016</v>
      </c>
      <c r="R384" s="228">
        <f>Q384*H384</f>
        <v>0.080000000000000002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334</v>
      </c>
      <c r="AT384" s="230" t="s">
        <v>331</v>
      </c>
      <c r="AU384" s="230" t="s">
        <v>157</v>
      </c>
      <c r="AY384" s="18" t="s">
        <v>151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157</v>
      </c>
      <c r="BK384" s="231">
        <f>ROUND(I384*H384,2)</f>
        <v>0</v>
      </c>
      <c r="BL384" s="18" t="s">
        <v>243</v>
      </c>
      <c r="BM384" s="230" t="s">
        <v>545</v>
      </c>
    </row>
    <row r="385" s="13" customFormat="1">
      <c r="A385" s="13"/>
      <c r="B385" s="232"/>
      <c r="C385" s="233"/>
      <c r="D385" s="234" t="s">
        <v>159</v>
      </c>
      <c r="E385" s="235" t="s">
        <v>1</v>
      </c>
      <c r="F385" s="236" t="s">
        <v>513</v>
      </c>
      <c r="G385" s="233"/>
      <c r="H385" s="237">
        <v>2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159</v>
      </c>
      <c r="AU385" s="243" t="s">
        <v>157</v>
      </c>
      <c r="AV385" s="13" t="s">
        <v>157</v>
      </c>
      <c r="AW385" s="13" t="s">
        <v>34</v>
      </c>
      <c r="AX385" s="13" t="s">
        <v>78</v>
      </c>
      <c r="AY385" s="243" t="s">
        <v>151</v>
      </c>
    </row>
    <row r="386" s="13" customFormat="1">
      <c r="A386" s="13"/>
      <c r="B386" s="232"/>
      <c r="C386" s="233"/>
      <c r="D386" s="234" t="s">
        <v>159</v>
      </c>
      <c r="E386" s="235" t="s">
        <v>1</v>
      </c>
      <c r="F386" s="236" t="s">
        <v>514</v>
      </c>
      <c r="G386" s="233"/>
      <c r="H386" s="237">
        <v>3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159</v>
      </c>
      <c r="AU386" s="243" t="s">
        <v>157</v>
      </c>
      <c r="AV386" s="13" t="s">
        <v>157</v>
      </c>
      <c r="AW386" s="13" t="s">
        <v>34</v>
      </c>
      <c r="AX386" s="13" t="s">
        <v>78</v>
      </c>
      <c r="AY386" s="243" t="s">
        <v>151</v>
      </c>
    </row>
    <row r="387" s="14" customFormat="1">
      <c r="A387" s="14"/>
      <c r="B387" s="244"/>
      <c r="C387" s="245"/>
      <c r="D387" s="234" t="s">
        <v>159</v>
      </c>
      <c r="E387" s="246" t="s">
        <v>1</v>
      </c>
      <c r="F387" s="247" t="s">
        <v>166</v>
      </c>
      <c r="G387" s="245"/>
      <c r="H387" s="248">
        <v>5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159</v>
      </c>
      <c r="AU387" s="254" t="s">
        <v>157</v>
      </c>
      <c r="AV387" s="14" t="s">
        <v>156</v>
      </c>
      <c r="AW387" s="14" t="s">
        <v>34</v>
      </c>
      <c r="AX387" s="14" t="s">
        <v>86</v>
      </c>
      <c r="AY387" s="254" t="s">
        <v>151</v>
      </c>
    </row>
    <row r="388" s="2" customFormat="1" ht="24.15" customHeight="1">
      <c r="A388" s="39"/>
      <c r="B388" s="40"/>
      <c r="C388" s="218" t="s">
        <v>546</v>
      </c>
      <c r="D388" s="218" t="s">
        <v>153</v>
      </c>
      <c r="E388" s="219" t="s">
        <v>547</v>
      </c>
      <c r="F388" s="220" t="s">
        <v>548</v>
      </c>
      <c r="G388" s="221" t="s">
        <v>375</v>
      </c>
      <c r="H388" s="222">
        <v>1</v>
      </c>
      <c r="I388" s="223"/>
      <c r="J388" s="224">
        <f>ROUND(I388*H388,2)</f>
        <v>0</v>
      </c>
      <c r="K388" s="225"/>
      <c r="L388" s="45"/>
      <c r="M388" s="226" t="s">
        <v>1</v>
      </c>
      <c r="N388" s="227" t="s">
        <v>44</v>
      </c>
      <c r="O388" s="92"/>
      <c r="P388" s="228">
        <f>O388*H388</f>
        <v>0</v>
      </c>
      <c r="Q388" s="228">
        <v>0</v>
      </c>
      <c r="R388" s="228">
        <f>Q388*H388</f>
        <v>0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243</v>
      </c>
      <c r="AT388" s="230" t="s">
        <v>153</v>
      </c>
      <c r="AU388" s="230" t="s">
        <v>157</v>
      </c>
      <c r="AY388" s="18" t="s">
        <v>151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157</v>
      </c>
      <c r="BK388" s="231">
        <f>ROUND(I388*H388,2)</f>
        <v>0</v>
      </c>
      <c r="BL388" s="18" t="s">
        <v>243</v>
      </c>
      <c r="BM388" s="230" t="s">
        <v>549</v>
      </c>
    </row>
    <row r="389" s="13" customFormat="1">
      <c r="A389" s="13"/>
      <c r="B389" s="232"/>
      <c r="C389" s="233"/>
      <c r="D389" s="234" t="s">
        <v>159</v>
      </c>
      <c r="E389" s="235" t="s">
        <v>1</v>
      </c>
      <c r="F389" s="236" t="s">
        <v>550</v>
      </c>
      <c r="G389" s="233"/>
      <c r="H389" s="237">
        <v>1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159</v>
      </c>
      <c r="AU389" s="243" t="s">
        <v>157</v>
      </c>
      <c r="AV389" s="13" t="s">
        <v>157</v>
      </c>
      <c r="AW389" s="13" t="s">
        <v>34</v>
      </c>
      <c r="AX389" s="13" t="s">
        <v>86</v>
      </c>
      <c r="AY389" s="243" t="s">
        <v>151</v>
      </c>
    </row>
    <row r="390" s="2" customFormat="1" ht="24.15" customHeight="1">
      <c r="A390" s="39"/>
      <c r="B390" s="40"/>
      <c r="C390" s="276" t="s">
        <v>551</v>
      </c>
      <c r="D390" s="276" t="s">
        <v>331</v>
      </c>
      <c r="E390" s="277" t="s">
        <v>552</v>
      </c>
      <c r="F390" s="278" t="s">
        <v>553</v>
      </c>
      <c r="G390" s="279" t="s">
        <v>375</v>
      </c>
      <c r="H390" s="280">
        <v>1</v>
      </c>
      <c r="I390" s="281"/>
      <c r="J390" s="282">
        <f>ROUND(I390*H390,2)</f>
        <v>0</v>
      </c>
      <c r="K390" s="283"/>
      <c r="L390" s="284"/>
      <c r="M390" s="285" t="s">
        <v>1</v>
      </c>
      <c r="N390" s="286" t="s">
        <v>44</v>
      </c>
      <c r="O390" s="92"/>
      <c r="P390" s="228">
        <f>O390*H390</f>
        <v>0</v>
      </c>
      <c r="Q390" s="228">
        <v>0.00123</v>
      </c>
      <c r="R390" s="228">
        <f>Q390*H390</f>
        <v>0.00123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334</v>
      </c>
      <c r="AT390" s="230" t="s">
        <v>331</v>
      </c>
      <c r="AU390" s="230" t="s">
        <v>157</v>
      </c>
      <c r="AY390" s="18" t="s">
        <v>151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157</v>
      </c>
      <c r="BK390" s="231">
        <f>ROUND(I390*H390,2)</f>
        <v>0</v>
      </c>
      <c r="BL390" s="18" t="s">
        <v>243</v>
      </c>
      <c r="BM390" s="230" t="s">
        <v>554</v>
      </c>
    </row>
    <row r="391" s="13" customFormat="1">
      <c r="A391" s="13"/>
      <c r="B391" s="232"/>
      <c r="C391" s="233"/>
      <c r="D391" s="234" t="s">
        <v>159</v>
      </c>
      <c r="E391" s="235" t="s">
        <v>1</v>
      </c>
      <c r="F391" s="236" t="s">
        <v>550</v>
      </c>
      <c r="G391" s="233"/>
      <c r="H391" s="237">
        <v>1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159</v>
      </c>
      <c r="AU391" s="243" t="s">
        <v>157</v>
      </c>
      <c r="AV391" s="13" t="s">
        <v>157</v>
      </c>
      <c r="AW391" s="13" t="s">
        <v>34</v>
      </c>
      <c r="AX391" s="13" t="s">
        <v>86</v>
      </c>
      <c r="AY391" s="243" t="s">
        <v>151</v>
      </c>
    </row>
    <row r="392" s="2" customFormat="1" ht="24.15" customHeight="1">
      <c r="A392" s="39"/>
      <c r="B392" s="40"/>
      <c r="C392" s="218" t="s">
        <v>555</v>
      </c>
      <c r="D392" s="218" t="s">
        <v>153</v>
      </c>
      <c r="E392" s="219" t="s">
        <v>556</v>
      </c>
      <c r="F392" s="220" t="s">
        <v>557</v>
      </c>
      <c r="G392" s="221" t="s">
        <v>286</v>
      </c>
      <c r="H392" s="222">
        <v>0.17199999999999999</v>
      </c>
      <c r="I392" s="223"/>
      <c r="J392" s="224">
        <f>ROUND(I392*H392,2)</f>
        <v>0</v>
      </c>
      <c r="K392" s="225"/>
      <c r="L392" s="45"/>
      <c r="M392" s="226" t="s">
        <v>1</v>
      </c>
      <c r="N392" s="227" t="s">
        <v>44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243</v>
      </c>
      <c r="AT392" s="230" t="s">
        <v>153</v>
      </c>
      <c r="AU392" s="230" t="s">
        <v>157</v>
      </c>
      <c r="AY392" s="18" t="s">
        <v>151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157</v>
      </c>
      <c r="BK392" s="231">
        <f>ROUND(I392*H392,2)</f>
        <v>0</v>
      </c>
      <c r="BL392" s="18" t="s">
        <v>243</v>
      </c>
      <c r="BM392" s="230" t="s">
        <v>558</v>
      </c>
    </row>
    <row r="393" s="12" customFormat="1" ht="22.8" customHeight="1">
      <c r="A393" s="12"/>
      <c r="B393" s="203"/>
      <c r="C393" s="204"/>
      <c r="D393" s="205" t="s">
        <v>77</v>
      </c>
      <c r="E393" s="216" t="s">
        <v>559</v>
      </c>
      <c r="F393" s="216" t="s">
        <v>560</v>
      </c>
      <c r="G393" s="204"/>
      <c r="H393" s="204"/>
      <c r="I393" s="207"/>
      <c r="J393" s="217">
        <f>BK393</f>
        <v>0</v>
      </c>
      <c r="K393" s="204"/>
      <c r="L393" s="208"/>
      <c r="M393" s="209"/>
      <c r="N393" s="210"/>
      <c r="O393" s="210"/>
      <c r="P393" s="211">
        <f>SUM(P394:P413)</f>
        <v>0</v>
      </c>
      <c r="Q393" s="210"/>
      <c r="R393" s="211">
        <f>SUM(R394:R413)</f>
        <v>0.21859985000000001</v>
      </c>
      <c r="S393" s="210"/>
      <c r="T393" s="212">
        <f>SUM(T394:T413)</f>
        <v>0.132662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13" t="s">
        <v>157</v>
      </c>
      <c r="AT393" s="214" t="s">
        <v>77</v>
      </c>
      <c r="AU393" s="214" t="s">
        <v>86</v>
      </c>
      <c r="AY393" s="213" t="s">
        <v>151</v>
      </c>
      <c r="BK393" s="215">
        <f>SUM(BK394:BK413)</f>
        <v>0</v>
      </c>
    </row>
    <row r="394" s="2" customFormat="1" ht="14.4" customHeight="1">
      <c r="A394" s="39"/>
      <c r="B394" s="40"/>
      <c r="C394" s="218" t="s">
        <v>561</v>
      </c>
      <c r="D394" s="218" t="s">
        <v>153</v>
      </c>
      <c r="E394" s="219" t="s">
        <v>562</v>
      </c>
      <c r="F394" s="220" t="s">
        <v>563</v>
      </c>
      <c r="G394" s="221" t="s">
        <v>90</v>
      </c>
      <c r="H394" s="222">
        <v>7.4329999999999998</v>
      </c>
      <c r="I394" s="223"/>
      <c r="J394" s="224">
        <f>ROUND(I394*H394,2)</f>
        <v>0</v>
      </c>
      <c r="K394" s="225"/>
      <c r="L394" s="45"/>
      <c r="M394" s="226" t="s">
        <v>1</v>
      </c>
      <c r="N394" s="227" t="s">
        <v>44</v>
      </c>
      <c r="O394" s="92"/>
      <c r="P394" s="228">
        <f>O394*H394</f>
        <v>0</v>
      </c>
      <c r="Q394" s="228">
        <v>0.00029999999999999997</v>
      </c>
      <c r="R394" s="228">
        <f>Q394*H394</f>
        <v>0.0022298999999999999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243</v>
      </c>
      <c r="AT394" s="230" t="s">
        <v>153</v>
      </c>
      <c r="AU394" s="230" t="s">
        <v>157</v>
      </c>
      <c r="AY394" s="18" t="s">
        <v>151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157</v>
      </c>
      <c r="BK394" s="231">
        <f>ROUND(I394*H394,2)</f>
        <v>0</v>
      </c>
      <c r="BL394" s="18" t="s">
        <v>243</v>
      </c>
      <c r="BM394" s="230" t="s">
        <v>564</v>
      </c>
    </row>
    <row r="395" s="13" customFormat="1">
      <c r="A395" s="13"/>
      <c r="B395" s="232"/>
      <c r="C395" s="233"/>
      <c r="D395" s="234" t="s">
        <v>159</v>
      </c>
      <c r="E395" s="235" t="s">
        <v>1</v>
      </c>
      <c r="F395" s="236" t="s">
        <v>97</v>
      </c>
      <c r="G395" s="233"/>
      <c r="H395" s="237">
        <v>7.4329999999999998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159</v>
      </c>
      <c r="AU395" s="243" t="s">
        <v>157</v>
      </c>
      <c r="AV395" s="13" t="s">
        <v>157</v>
      </c>
      <c r="AW395" s="13" t="s">
        <v>34</v>
      </c>
      <c r="AX395" s="13" t="s">
        <v>86</v>
      </c>
      <c r="AY395" s="243" t="s">
        <v>151</v>
      </c>
    </row>
    <row r="396" s="2" customFormat="1" ht="24.15" customHeight="1">
      <c r="A396" s="39"/>
      <c r="B396" s="40"/>
      <c r="C396" s="218" t="s">
        <v>565</v>
      </c>
      <c r="D396" s="218" t="s">
        <v>153</v>
      </c>
      <c r="E396" s="219" t="s">
        <v>566</v>
      </c>
      <c r="F396" s="220" t="s">
        <v>567</v>
      </c>
      <c r="G396" s="221" t="s">
        <v>233</v>
      </c>
      <c r="H396" s="222">
        <v>11.300000000000001</v>
      </c>
      <c r="I396" s="223"/>
      <c r="J396" s="224">
        <f>ROUND(I396*H396,2)</f>
        <v>0</v>
      </c>
      <c r="K396" s="225"/>
      <c r="L396" s="45"/>
      <c r="M396" s="226" t="s">
        <v>1</v>
      </c>
      <c r="N396" s="227" t="s">
        <v>44</v>
      </c>
      <c r="O396" s="92"/>
      <c r="P396" s="228">
        <f>O396*H396</f>
        <v>0</v>
      </c>
      <c r="Q396" s="228">
        <v>0</v>
      </c>
      <c r="R396" s="228">
        <f>Q396*H396</f>
        <v>0</v>
      </c>
      <c r="S396" s="228">
        <v>0.01174</v>
      </c>
      <c r="T396" s="229">
        <f>S396*H396</f>
        <v>0.132662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243</v>
      </c>
      <c r="AT396" s="230" t="s">
        <v>153</v>
      </c>
      <c r="AU396" s="230" t="s">
        <v>157</v>
      </c>
      <c r="AY396" s="18" t="s">
        <v>151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157</v>
      </c>
      <c r="BK396" s="231">
        <f>ROUND(I396*H396,2)</f>
        <v>0</v>
      </c>
      <c r="BL396" s="18" t="s">
        <v>243</v>
      </c>
      <c r="BM396" s="230" t="s">
        <v>568</v>
      </c>
    </row>
    <row r="397" s="13" customFormat="1">
      <c r="A397" s="13"/>
      <c r="B397" s="232"/>
      <c r="C397" s="233"/>
      <c r="D397" s="234" t="s">
        <v>159</v>
      </c>
      <c r="E397" s="235" t="s">
        <v>1</v>
      </c>
      <c r="F397" s="236" t="s">
        <v>569</v>
      </c>
      <c r="G397" s="233"/>
      <c r="H397" s="237">
        <v>11.300000000000001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159</v>
      </c>
      <c r="AU397" s="243" t="s">
        <v>157</v>
      </c>
      <c r="AV397" s="13" t="s">
        <v>157</v>
      </c>
      <c r="AW397" s="13" t="s">
        <v>34</v>
      </c>
      <c r="AX397" s="13" t="s">
        <v>86</v>
      </c>
      <c r="AY397" s="243" t="s">
        <v>151</v>
      </c>
    </row>
    <row r="398" s="2" customFormat="1" ht="24.15" customHeight="1">
      <c r="A398" s="39"/>
      <c r="B398" s="40"/>
      <c r="C398" s="218" t="s">
        <v>570</v>
      </c>
      <c r="D398" s="218" t="s">
        <v>153</v>
      </c>
      <c r="E398" s="219" t="s">
        <v>571</v>
      </c>
      <c r="F398" s="220" t="s">
        <v>572</v>
      </c>
      <c r="G398" s="221" t="s">
        <v>233</v>
      </c>
      <c r="H398" s="222">
        <v>4.5999999999999996</v>
      </c>
      <c r="I398" s="223"/>
      <c r="J398" s="224">
        <f>ROUND(I398*H398,2)</f>
        <v>0</v>
      </c>
      <c r="K398" s="225"/>
      <c r="L398" s="45"/>
      <c r="M398" s="226" t="s">
        <v>1</v>
      </c>
      <c r="N398" s="227" t="s">
        <v>44</v>
      </c>
      <c r="O398" s="92"/>
      <c r="P398" s="228">
        <f>O398*H398</f>
        <v>0</v>
      </c>
      <c r="Q398" s="228">
        <v>0.00042999999999999999</v>
      </c>
      <c r="R398" s="228">
        <f>Q398*H398</f>
        <v>0.0019779999999999997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243</v>
      </c>
      <c r="AT398" s="230" t="s">
        <v>153</v>
      </c>
      <c r="AU398" s="230" t="s">
        <v>157</v>
      </c>
      <c r="AY398" s="18" t="s">
        <v>151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157</v>
      </c>
      <c r="BK398" s="231">
        <f>ROUND(I398*H398,2)</f>
        <v>0</v>
      </c>
      <c r="BL398" s="18" t="s">
        <v>243</v>
      </c>
      <c r="BM398" s="230" t="s">
        <v>573</v>
      </c>
    </row>
    <row r="399" s="13" customFormat="1">
      <c r="A399" s="13"/>
      <c r="B399" s="232"/>
      <c r="C399" s="233"/>
      <c r="D399" s="234" t="s">
        <v>159</v>
      </c>
      <c r="E399" s="235" t="s">
        <v>1</v>
      </c>
      <c r="F399" s="236" t="s">
        <v>574</v>
      </c>
      <c r="G399" s="233"/>
      <c r="H399" s="237">
        <v>4.5999999999999996</v>
      </c>
      <c r="I399" s="238"/>
      <c r="J399" s="233"/>
      <c r="K399" s="233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159</v>
      </c>
      <c r="AU399" s="243" t="s">
        <v>157</v>
      </c>
      <c r="AV399" s="13" t="s">
        <v>157</v>
      </c>
      <c r="AW399" s="13" t="s">
        <v>34</v>
      </c>
      <c r="AX399" s="13" t="s">
        <v>86</v>
      </c>
      <c r="AY399" s="243" t="s">
        <v>151</v>
      </c>
    </row>
    <row r="400" s="2" customFormat="1" ht="37.8" customHeight="1">
      <c r="A400" s="39"/>
      <c r="B400" s="40"/>
      <c r="C400" s="276" t="s">
        <v>575</v>
      </c>
      <c r="D400" s="276" t="s">
        <v>331</v>
      </c>
      <c r="E400" s="277" t="s">
        <v>576</v>
      </c>
      <c r="F400" s="278" t="s">
        <v>577</v>
      </c>
      <c r="G400" s="279" t="s">
        <v>90</v>
      </c>
      <c r="H400" s="280">
        <v>0.50600000000000001</v>
      </c>
      <c r="I400" s="281"/>
      <c r="J400" s="282">
        <f>ROUND(I400*H400,2)</f>
        <v>0</v>
      </c>
      <c r="K400" s="283"/>
      <c r="L400" s="284"/>
      <c r="M400" s="285" t="s">
        <v>1</v>
      </c>
      <c r="N400" s="286" t="s">
        <v>44</v>
      </c>
      <c r="O400" s="92"/>
      <c r="P400" s="228">
        <f>O400*H400</f>
        <v>0</v>
      </c>
      <c r="Q400" s="228">
        <v>0.019199999999999998</v>
      </c>
      <c r="R400" s="228">
        <f>Q400*H400</f>
        <v>0.0097151999999999985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334</v>
      </c>
      <c r="AT400" s="230" t="s">
        <v>331</v>
      </c>
      <c r="AU400" s="230" t="s">
        <v>157</v>
      </c>
      <c r="AY400" s="18" t="s">
        <v>151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157</v>
      </c>
      <c r="BK400" s="231">
        <f>ROUND(I400*H400,2)</f>
        <v>0</v>
      </c>
      <c r="BL400" s="18" t="s">
        <v>243</v>
      </c>
      <c r="BM400" s="230" t="s">
        <v>578</v>
      </c>
    </row>
    <row r="401" s="13" customFormat="1">
      <c r="A401" s="13"/>
      <c r="B401" s="232"/>
      <c r="C401" s="233"/>
      <c r="D401" s="234" t="s">
        <v>159</v>
      </c>
      <c r="E401" s="235" t="s">
        <v>1</v>
      </c>
      <c r="F401" s="236" t="s">
        <v>579</v>
      </c>
      <c r="G401" s="233"/>
      <c r="H401" s="237">
        <v>0.46000000000000002</v>
      </c>
      <c r="I401" s="238"/>
      <c r="J401" s="233"/>
      <c r="K401" s="233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159</v>
      </c>
      <c r="AU401" s="243" t="s">
        <v>157</v>
      </c>
      <c r="AV401" s="13" t="s">
        <v>157</v>
      </c>
      <c r="AW401" s="13" t="s">
        <v>34</v>
      </c>
      <c r="AX401" s="13" t="s">
        <v>86</v>
      </c>
      <c r="AY401" s="243" t="s">
        <v>151</v>
      </c>
    </row>
    <row r="402" s="13" customFormat="1">
      <c r="A402" s="13"/>
      <c r="B402" s="232"/>
      <c r="C402" s="233"/>
      <c r="D402" s="234" t="s">
        <v>159</v>
      </c>
      <c r="E402" s="233"/>
      <c r="F402" s="236" t="s">
        <v>580</v>
      </c>
      <c r="G402" s="233"/>
      <c r="H402" s="237">
        <v>0.50600000000000001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159</v>
      </c>
      <c r="AU402" s="243" t="s">
        <v>157</v>
      </c>
      <c r="AV402" s="13" t="s">
        <v>157</v>
      </c>
      <c r="AW402" s="13" t="s">
        <v>4</v>
      </c>
      <c r="AX402" s="13" t="s">
        <v>86</v>
      </c>
      <c r="AY402" s="243" t="s">
        <v>151</v>
      </c>
    </row>
    <row r="403" s="2" customFormat="1" ht="24.15" customHeight="1">
      <c r="A403" s="39"/>
      <c r="B403" s="40"/>
      <c r="C403" s="218" t="s">
        <v>581</v>
      </c>
      <c r="D403" s="218" t="s">
        <v>153</v>
      </c>
      <c r="E403" s="219" t="s">
        <v>582</v>
      </c>
      <c r="F403" s="220" t="s">
        <v>583</v>
      </c>
      <c r="G403" s="221" t="s">
        <v>90</v>
      </c>
      <c r="H403" s="222">
        <v>7.4329999999999998</v>
      </c>
      <c r="I403" s="223"/>
      <c r="J403" s="224">
        <f>ROUND(I403*H403,2)</f>
        <v>0</v>
      </c>
      <c r="K403" s="225"/>
      <c r="L403" s="45"/>
      <c r="M403" s="226" t="s">
        <v>1</v>
      </c>
      <c r="N403" s="227" t="s">
        <v>44</v>
      </c>
      <c r="O403" s="92"/>
      <c r="P403" s="228">
        <f>O403*H403</f>
        <v>0</v>
      </c>
      <c r="Q403" s="228">
        <v>0.0063499999999999997</v>
      </c>
      <c r="R403" s="228">
        <f>Q403*H403</f>
        <v>0.04719955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243</v>
      </c>
      <c r="AT403" s="230" t="s">
        <v>153</v>
      </c>
      <c r="AU403" s="230" t="s">
        <v>157</v>
      </c>
      <c r="AY403" s="18" t="s">
        <v>151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157</v>
      </c>
      <c r="BK403" s="231">
        <f>ROUND(I403*H403,2)</f>
        <v>0</v>
      </c>
      <c r="BL403" s="18" t="s">
        <v>243</v>
      </c>
      <c r="BM403" s="230" t="s">
        <v>584</v>
      </c>
    </row>
    <row r="404" s="13" customFormat="1">
      <c r="A404" s="13"/>
      <c r="B404" s="232"/>
      <c r="C404" s="233"/>
      <c r="D404" s="234" t="s">
        <v>159</v>
      </c>
      <c r="E404" s="235" t="s">
        <v>1</v>
      </c>
      <c r="F404" s="236" t="s">
        <v>97</v>
      </c>
      <c r="G404" s="233"/>
      <c r="H404" s="237">
        <v>7.4329999999999998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159</v>
      </c>
      <c r="AU404" s="243" t="s">
        <v>157</v>
      </c>
      <c r="AV404" s="13" t="s">
        <v>157</v>
      </c>
      <c r="AW404" s="13" t="s">
        <v>34</v>
      </c>
      <c r="AX404" s="13" t="s">
        <v>86</v>
      </c>
      <c r="AY404" s="243" t="s">
        <v>151</v>
      </c>
    </row>
    <row r="405" s="2" customFormat="1" ht="37.8" customHeight="1">
      <c r="A405" s="39"/>
      <c r="B405" s="40"/>
      <c r="C405" s="276" t="s">
        <v>585</v>
      </c>
      <c r="D405" s="276" t="s">
        <v>331</v>
      </c>
      <c r="E405" s="277" t="s">
        <v>576</v>
      </c>
      <c r="F405" s="278" t="s">
        <v>577</v>
      </c>
      <c r="G405" s="279" t="s">
        <v>90</v>
      </c>
      <c r="H405" s="280">
        <v>8.1760000000000002</v>
      </c>
      <c r="I405" s="281"/>
      <c r="J405" s="282">
        <f>ROUND(I405*H405,2)</f>
        <v>0</v>
      </c>
      <c r="K405" s="283"/>
      <c r="L405" s="284"/>
      <c r="M405" s="285" t="s">
        <v>1</v>
      </c>
      <c r="N405" s="286" t="s">
        <v>44</v>
      </c>
      <c r="O405" s="92"/>
      <c r="P405" s="228">
        <f>O405*H405</f>
        <v>0</v>
      </c>
      <c r="Q405" s="228">
        <v>0.019199999999999998</v>
      </c>
      <c r="R405" s="228">
        <f>Q405*H405</f>
        <v>0.15697919999999999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334</v>
      </c>
      <c r="AT405" s="230" t="s">
        <v>331</v>
      </c>
      <c r="AU405" s="230" t="s">
        <v>157</v>
      </c>
      <c r="AY405" s="18" t="s">
        <v>151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157</v>
      </c>
      <c r="BK405" s="231">
        <f>ROUND(I405*H405,2)</f>
        <v>0</v>
      </c>
      <c r="BL405" s="18" t="s">
        <v>243</v>
      </c>
      <c r="BM405" s="230" t="s">
        <v>586</v>
      </c>
    </row>
    <row r="406" s="13" customFormat="1">
      <c r="A406" s="13"/>
      <c r="B406" s="232"/>
      <c r="C406" s="233"/>
      <c r="D406" s="234" t="s">
        <v>159</v>
      </c>
      <c r="E406" s="235" t="s">
        <v>1</v>
      </c>
      <c r="F406" s="236" t="s">
        <v>97</v>
      </c>
      <c r="G406" s="233"/>
      <c r="H406" s="237">
        <v>7.4329999999999998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159</v>
      </c>
      <c r="AU406" s="243" t="s">
        <v>157</v>
      </c>
      <c r="AV406" s="13" t="s">
        <v>157</v>
      </c>
      <c r="AW406" s="13" t="s">
        <v>34</v>
      </c>
      <c r="AX406" s="13" t="s">
        <v>86</v>
      </c>
      <c r="AY406" s="243" t="s">
        <v>151</v>
      </c>
    </row>
    <row r="407" s="13" customFormat="1">
      <c r="A407" s="13"/>
      <c r="B407" s="232"/>
      <c r="C407" s="233"/>
      <c r="D407" s="234" t="s">
        <v>159</v>
      </c>
      <c r="E407" s="233"/>
      <c r="F407" s="236" t="s">
        <v>587</v>
      </c>
      <c r="G407" s="233"/>
      <c r="H407" s="237">
        <v>8.1760000000000002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159</v>
      </c>
      <c r="AU407" s="243" t="s">
        <v>157</v>
      </c>
      <c r="AV407" s="13" t="s">
        <v>157</v>
      </c>
      <c r="AW407" s="13" t="s">
        <v>4</v>
      </c>
      <c r="AX407" s="13" t="s">
        <v>86</v>
      </c>
      <c r="AY407" s="243" t="s">
        <v>151</v>
      </c>
    </row>
    <row r="408" s="2" customFormat="1" ht="14.4" customHeight="1">
      <c r="A408" s="39"/>
      <c r="B408" s="40"/>
      <c r="C408" s="218" t="s">
        <v>588</v>
      </c>
      <c r="D408" s="218" t="s">
        <v>153</v>
      </c>
      <c r="E408" s="219" t="s">
        <v>589</v>
      </c>
      <c r="F408" s="220" t="s">
        <v>590</v>
      </c>
      <c r="G408" s="221" t="s">
        <v>233</v>
      </c>
      <c r="H408" s="222">
        <v>16.600000000000001</v>
      </c>
      <c r="I408" s="223"/>
      <c r="J408" s="224">
        <f>ROUND(I408*H408,2)</f>
        <v>0</v>
      </c>
      <c r="K408" s="225"/>
      <c r="L408" s="45"/>
      <c r="M408" s="226" t="s">
        <v>1</v>
      </c>
      <c r="N408" s="227" t="s">
        <v>44</v>
      </c>
      <c r="O408" s="92"/>
      <c r="P408" s="228">
        <f>O408*H408</f>
        <v>0</v>
      </c>
      <c r="Q408" s="228">
        <v>3.0000000000000001E-05</v>
      </c>
      <c r="R408" s="228">
        <f>Q408*H408</f>
        <v>0.00049800000000000007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243</v>
      </c>
      <c r="AT408" s="230" t="s">
        <v>153</v>
      </c>
      <c r="AU408" s="230" t="s">
        <v>157</v>
      </c>
      <c r="AY408" s="18" t="s">
        <v>151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157</v>
      </c>
      <c r="BK408" s="231">
        <f>ROUND(I408*H408,2)</f>
        <v>0</v>
      </c>
      <c r="BL408" s="18" t="s">
        <v>243</v>
      </c>
      <c r="BM408" s="230" t="s">
        <v>591</v>
      </c>
    </row>
    <row r="409" s="13" customFormat="1">
      <c r="A409" s="13"/>
      <c r="B409" s="232"/>
      <c r="C409" s="233"/>
      <c r="D409" s="234" t="s">
        <v>159</v>
      </c>
      <c r="E409" s="235" t="s">
        <v>1</v>
      </c>
      <c r="F409" s="236" t="s">
        <v>574</v>
      </c>
      <c r="G409" s="233"/>
      <c r="H409" s="237">
        <v>4.5999999999999996</v>
      </c>
      <c r="I409" s="238"/>
      <c r="J409" s="233"/>
      <c r="K409" s="233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159</v>
      </c>
      <c r="AU409" s="243" t="s">
        <v>157</v>
      </c>
      <c r="AV409" s="13" t="s">
        <v>157</v>
      </c>
      <c r="AW409" s="13" t="s">
        <v>34</v>
      </c>
      <c r="AX409" s="13" t="s">
        <v>78</v>
      </c>
      <c r="AY409" s="243" t="s">
        <v>151</v>
      </c>
    </row>
    <row r="410" s="13" customFormat="1">
      <c r="A410" s="13"/>
      <c r="B410" s="232"/>
      <c r="C410" s="233"/>
      <c r="D410" s="234" t="s">
        <v>159</v>
      </c>
      <c r="E410" s="235" t="s">
        <v>1</v>
      </c>
      <c r="F410" s="236" t="s">
        <v>592</v>
      </c>
      <c r="G410" s="233"/>
      <c r="H410" s="237">
        <v>6.0999999999999996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159</v>
      </c>
      <c r="AU410" s="243" t="s">
        <v>157</v>
      </c>
      <c r="AV410" s="13" t="s">
        <v>157</v>
      </c>
      <c r="AW410" s="13" t="s">
        <v>34</v>
      </c>
      <c r="AX410" s="13" t="s">
        <v>78</v>
      </c>
      <c r="AY410" s="243" t="s">
        <v>151</v>
      </c>
    </row>
    <row r="411" s="13" customFormat="1">
      <c r="A411" s="13"/>
      <c r="B411" s="232"/>
      <c r="C411" s="233"/>
      <c r="D411" s="234" t="s">
        <v>159</v>
      </c>
      <c r="E411" s="235" t="s">
        <v>1</v>
      </c>
      <c r="F411" s="236" t="s">
        <v>593</v>
      </c>
      <c r="G411" s="233"/>
      <c r="H411" s="237">
        <v>5.9000000000000004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159</v>
      </c>
      <c r="AU411" s="243" t="s">
        <v>157</v>
      </c>
      <c r="AV411" s="13" t="s">
        <v>157</v>
      </c>
      <c r="AW411" s="13" t="s">
        <v>34</v>
      </c>
      <c r="AX411" s="13" t="s">
        <v>78</v>
      </c>
      <c r="AY411" s="243" t="s">
        <v>151</v>
      </c>
    </row>
    <row r="412" s="14" customFormat="1">
      <c r="A412" s="14"/>
      <c r="B412" s="244"/>
      <c r="C412" s="245"/>
      <c r="D412" s="234" t="s">
        <v>159</v>
      </c>
      <c r="E412" s="246" t="s">
        <v>1</v>
      </c>
      <c r="F412" s="247" t="s">
        <v>166</v>
      </c>
      <c r="G412" s="245"/>
      <c r="H412" s="248">
        <v>16.600000000000001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159</v>
      </c>
      <c r="AU412" s="254" t="s">
        <v>157</v>
      </c>
      <c r="AV412" s="14" t="s">
        <v>156</v>
      </c>
      <c r="AW412" s="14" t="s">
        <v>34</v>
      </c>
      <c r="AX412" s="14" t="s">
        <v>86</v>
      </c>
      <c r="AY412" s="254" t="s">
        <v>151</v>
      </c>
    </row>
    <row r="413" s="2" customFormat="1" ht="24.15" customHeight="1">
      <c r="A413" s="39"/>
      <c r="B413" s="40"/>
      <c r="C413" s="218" t="s">
        <v>594</v>
      </c>
      <c r="D413" s="218" t="s">
        <v>153</v>
      </c>
      <c r="E413" s="219" t="s">
        <v>595</v>
      </c>
      <c r="F413" s="220" t="s">
        <v>596</v>
      </c>
      <c r="G413" s="221" t="s">
        <v>286</v>
      </c>
      <c r="H413" s="222">
        <v>0.219</v>
      </c>
      <c r="I413" s="223"/>
      <c r="J413" s="224">
        <f>ROUND(I413*H413,2)</f>
        <v>0</v>
      </c>
      <c r="K413" s="225"/>
      <c r="L413" s="45"/>
      <c r="M413" s="226" t="s">
        <v>1</v>
      </c>
      <c r="N413" s="227" t="s">
        <v>44</v>
      </c>
      <c r="O413" s="92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243</v>
      </c>
      <c r="AT413" s="230" t="s">
        <v>153</v>
      </c>
      <c r="AU413" s="230" t="s">
        <v>157</v>
      </c>
      <c r="AY413" s="18" t="s">
        <v>151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157</v>
      </c>
      <c r="BK413" s="231">
        <f>ROUND(I413*H413,2)</f>
        <v>0</v>
      </c>
      <c r="BL413" s="18" t="s">
        <v>243</v>
      </c>
      <c r="BM413" s="230" t="s">
        <v>597</v>
      </c>
    </row>
    <row r="414" s="12" customFormat="1" ht="22.8" customHeight="1">
      <c r="A414" s="12"/>
      <c r="B414" s="203"/>
      <c r="C414" s="204"/>
      <c r="D414" s="205" t="s">
        <v>77</v>
      </c>
      <c r="E414" s="216" t="s">
        <v>598</v>
      </c>
      <c r="F414" s="216" t="s">
        <v>599</v>
      </c>
      <c r="G414" s="204"/>
      <c r="H414" s="204"/>
      <c r="I414" s="207"/>
      <c r="J414" s="217">
        <f>BK414</f>
        <v>0</v>
      </c>
      <c r="K414" s="204"/>
      <c r="L414" s="208"/>
      <c r="M414" s="209"/>
      <c r="N414" s="210"/>
      <c r="O414" s="210"/>
      <c r="P414" s="211">
        <f>SUM(P415:P418)</f>
        <v>0</v>
      </c>
      <c r="Q414" s="210"/>
      <c r="R414" s="211">
        <f>SUM(R415:R418)</f>
        <v>0</v>
      </c>
      <c r="S414" s="210"/>
      <c r="T414" s="212">
        <f>SUM(T415:T418)</f>
        <v>0.75600000000000001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13" t="s">
        <v>157</v>
      </c>
      <c r="AT414" s="214" t="s">
        <v>77</v>
      </c>
      <c r="AU414" s="214" t="s">
        <v>86</v>
      </c>
      <c r="AY414" s="213" t="s">
        <v>151</v>
      </c>
      <c r="BK414" s="215">
        <f>SUM(BK415:BK418)</f>
        <v>0</v>
      </c>
    </row>
    <row r="415" s="2" customFormat="1" ht="24.15" customHeight="1">
      <c r="A415" s="39"/>
      <c r="B415" s="40"/>
      <c r="C415" s="218" t="s">
        <v>600</v>
      </c>
      <c r="D415" s="218" t="s">
        <v>153</v>
      </c>
      <c r="E415" s="219" t="s">
        <v>601</v>
      </c>
      <c r="F415" s="220" t="s">
        <v>602</v>
      </c>
      <c r="G415" s="221" t="s">
        <v>90</v>
      </c>
      <c r="H415" s="222">
        <v>30.239999999999998</v>
      </c>
      <c r="I415" s="223"/>
      <c r="J415" s="224">
        <f>ROUND(I415*H415,2)</f>
        <v>0</v>
      </c>
      <c r="K415" s="225"/>
      <c r="L415" s="45"/>
      <c r="M415" s="226" t="s">
        <v>1</v>
      </c>
      <c r="N415" s="227" t="s">
        <v>44</v>
      </c>
      <c r="O415" s="92"/>
      <c r="P415" s="228">
        <f>O415*H415</f>
        <v>0</v>
      </c>
      <c r="Q415" s="228">
        <v>0</v>
      </c>
      <c r="R415" s="228">
        <f>Q415*H415</f>
        <v>0</v>
      </c>
      <c r="S415" s="228">
        <v>0.025000000000000001</v>
      </c>
      <c r="T415" s="229">
        <f>S415*H415</f>
        <v>0.75600000000000001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243</v>
      </c>
      <c r="AT415" s="230" t="s">
        <v>153</v>
      </c>
      <c r="AU415" s="230" t="s">
        <v>157</v>
      </c>
      <c r="AY415" s="18" t="s">
        <v>151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157</v>
      </c>
      <c r="BK415" s="231">
        <f>ROUND(I415*H415,2)</f>
        <v>0</v>
      </c>
      <c r="BL415" s="18" t="s">
        <v>243</v>
      </c>
      <c r="BM415" s="230" t="s">
        <v>603</v>
      </c>
    </row>
    <row r="416" s="13" customFormat="1">
      <c r="A416" s="13"/>
      <c r="B416" s="232"/>
      <c r="C416" s="233"/>
      <c r="D416" s="234" t="s">
        <v>159</v>
      </c>
      <c r="E416" s="235" t="s">
        <v>1</v>
      </c>
      <c r="F416" s="236" t="s">
        <v>320</v>
      </c>
      <c r="G416" s="233"/>
      <c r="H416" s="237">
        <v>15.539999999999999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159</v>
      </c>
      <c r="AU416" s="243" t="s">
        <v>157</v>
      </c>
      <c r="AV416" s="13" t="s">
        <v>157</v>
      </c>
      <c r="AW416" s="13" t="s">
        <v>34</v>
      </c>
      <c r="AX416" s="13" t="s">
        <v>78</v>
      </c>
      <c r="AY416" s="243" t="s">
        <v>151</v>
      </c>
    </row>
    <row r="417" s="13" customFormat="1">
      <c r="A417" s="13"/>
      <c r="B417" s="232"/>
      <c r="C417" s="233"/>
      <c r="D417" s="234" t="s">
        <v>159</v>
      </c>
      <c r="E417" s="235" t="s">
        <v>1</v>
      </c>
      <c r="F417" s="236" t="s">
        <v>325</v>
      </c>
      <c r="G417" s="233"/>
      <c r="H417" s="237">
        <v>14.699999999999999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159</v>
      </c>
      <c r="AU417" s="243" t="s">
        <v>157</v>
      </c>
      <c r="AV417" s="13" t="s">
        <v>157</v>
      </c>
      <c r="AW417" s="13" t="s">
        <v>34</v>
      </c>
      <c r="AX417" s="13" t="s">
        <v>78</v>
      </c>
      <c r="AY417" s="243" t="s">
        <v>151</v>
      </c>
    </row>
    <row r="418" s="14" customFormat="1">
      <c r="A418" s="14"/>
      <c r="B418" s="244"/>
      <c r="C418" s="245"/>
      <c r="D418" s="234" t="s">
        <v>159</v>
      </c>
      <c r="E418" s="246" t="s">
        <v>1</v>
      </c>
      <c r="F418" s="247" t="s">
        <v>166</v>
      </c>
      <c r="G418" s="245"/>
      <c r="H418" s="248">
        <v>30.239999999999998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159</v>
      </c>
      <c r="AU418" s="254" t="s">
        <v>157</v>
      </c>
      <c r="AV418" s="14" t="s">
        <v>156</v>
      </c>
      <c r="AW418" s="14" t="s">
        <v>34</v>
      </c>
      <c r="AX418" s="14" t="s">
        <v>86</v>
      </c>
      <c r="AY418" s="254" t="s">
        <v>151</v>
      </c>
    </row>
    <row r="419" s="12" customFormat="1" ht="22.8" customHeight="1">
      <c r="A419" s="12"/>
      <c r="B419" s="203"/>
      <c r="C419" s="204"/>
      <c r="D419" s="205" t="s">
        <v>77</v>
      </c>
      <c r="E419" s="216" t="s">
        <v>604</v>
      </c>
      <c r="F419" s="216" t="s">
        <v>605</v>
      </c>
      <c r="G419" s="204"/>
      <c r="H419" s="204"/>
      <c r="I419" s="207"/>
      <c r="J419" s="217">
        <f>BK419</f>
        <v>0</v>
      </c>
      <c r="K419" s="204"/>
      <c r="L419" s="208"/>
      <c r="M419" s="209"/>
      <c r="N419" s="210"/>
      <c r="O419" s="210"/>
      <c r="P419" s="211">
        <f>SUM(P420:P459)</f>
        <v>0</v>
      </c>
      <c r="Q419" s="210"/>
      <c r="R419" s="211">
        <f>SUM(R420:R459)</f>
        <v>0.23958993999999997</v>
      </c>
      <c r="S419" s="210"/>
      <c r="T419" s="212">
        <f>SUM(T420:T459)</f>
        <v>0.045360000000000004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13" t="s">
        <v>157</v>
      </c>
      <c r="AT419" s="214" t="s">
        <v>77</v>
      </c>
      <c r="AU419" s="214" t="s">
        <v>86</v>
      </c>
      <c r="AY419" s="213" t="s">
        <v>151</v>
      </c>
      <c r="BK419" s="215">
        <f>SUM(BK420:BK459)</f>
        <v>0</v>
      </c>
    </row>
    <row r="420" s="2" customFormat="1" ht="14.4" customHeight="1">
      <c r="A420" s="39"/>
      <c r="B420" s="40"/>
      <c r="C420" s="218" t="s">
        <v>606</v>
      </c>
      <c r="D420" s="218" t="s">
        <v>153</v>
      </c>
      <c r="E420" s="219" t="s">
        <v>607</v>
      </c>
      <c r="F420" s="220" t="s">
        <v>608</v>
      </c>
      <c r="G420" s="221" t="s">
        <v>90</v>
      </c>
      <c r="H420" s="222">
        <v>59.445999999999998</v>
      </c>
      <c r="I420" s="223"/>
      <c r="J420" s="224">
        <f>ROUND(I420*H420,2)</f>
        <v>0</v>
      </c>
      <c r="K420" s="225"/>
      <c r="L420" s="45"/>
      <c r="M420" s="226" t="s">
        <v>1</v>
      </c>
      <c r="N420" s="227" t="s">
        <v>44</v>
      </c>
      <c r="O420" s="92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243</v>
      </c>
      <c r="AT420" s="230" t="s">
        <v>153</v>
      </c>
      <c r="AU420" s="230" t="s">
        <v>157</v>
      </c>
      <c r="AY420" s="18" t="s">
        <v>151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157</v>
      </c>
      <c r="BK420" s="231">
        <f>ROUND(I420*H420,2)</f>
        <v>0</v>
      </c>
      <c r="BL420" s="18" t="s">
        <v>243</v>
      </c>
      <c r="BM420" s="230" t="s">
        <v>609</v>
      </c>
    </row>
    <row r="421" s="13" customFormat="1">
      <c r="A421" s="13"/>
      <c r="B421" s="232"/>
      <c r="C421" s="233"/>
      <c r="D421" s="234" t="s">
        <v>159</v>
      </c>
      <c r="E421" s="235" t="s">
        <v>1</v>
      </c>
      <c r="F421" s="236" t="s">
        <v>93</v>
      </c>
      <c r="G421" s="233"/>
      <c r="H421" s="237">
        <v>59.445999999999998</v>
      </c>
      <c r="I421" s="238"/>
      <c r="J421" s="233"/>
      <c r="K421" s="233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159</v>
      </c>
      <c r="AU421" s="243" t="s">
        <v>157</v>
      </c>
      <c r="AV421" s="13" t="s">
        <v>157</v>
      </c>
      <c r="AW421" s="13" t="s">
        <v>34</v>
      </c>
      <c r="AX421" s="13" t="s">
        <v>86</v>
      </c>
      <c r="AY421" s="243" t="s">
        <v>151</v>
      </c>
    </row>
    <row r="422" s="2" customFormat="1" ht="14.4" customHeight="1">
      <c r="A422" s="39"/>
      <c r="B422" s="40"/>
      <c r="C422" s="218" t="s">
        <v>610</v>
      </c>
      <c r="D422" s="218" t="s">
        <v>153</v>
      </c>
      <c r="E422" s="219" t="s">
        <v>611</v>
      </c>
      <c r="F422" s="220" t="s">
        <v>612</v>
      </c>
      <c r="G422" s="221" t="s">
        <v>90</v>
      </c>
      <c r="H422" s="222">
        <v>59.445999999999998</v>
      </c>
      <c r="I422" s="223"/>
      <c r="J422" s="224">
        <f>ROUND(I422*H422,2)</f>
        <v>0</v>
      </c>
      <c r="K422" s="225"/>
      <c r="L422" s="45"/>
      <c r="M422" s="226" t="s">
        <v>1</v>
      </c>
      <c r="N422" s="227" t="s">
        <v>44</v>
      </c>
      <c r="O422" s="92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243</v>
      </c>
      <c r="AT422" s="230" t="s">
        <v>153</v>
      </c>
      <c r="AU422" s="230" t="s">
        <v>157</v>
      </c>
      <c r="AY422" s="18" t="s">
        <v>151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157</v>
      </c>
      <c r="BK422" s="231">
        <f>ROUND(I422*H422,2)</f>
        <v>0</v>
      </c>
      <c r="BL422" s="18" t="s">
        <v>243</v>
      </c>
      <c r="BM422" s="230" t="s">
        <v>613</v>
      </c>
    </row>
    <row r="423" s="13" customFormat="1">
      <c r="A423" s="13"/>
      <c r="B423" s="232"/>
      <c r="C423" s="233"/>
      <c r="D423" s="234" t="s">
        <v>159</v>
      </c>
      <c r="E423" s="235" t="s">
        <v>1</v>
      </c>
      <c r="F423" s="236" t="s">
        <v>93</v>
      </c>
      <c r="G423" s="233"/>
      <c r="H423" s="237">
        <v>59.445999999999998</v>
      </c>
      <c r="I423" s="238"/>
      <c r="J423" s="233"/>
      <c r="K423" s="233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159</v>
      </c>
      <c r="AU423" s="243" t="s">
        <v>157</v>
      </c>
      <c r="AV423" s="13" t="s">
        <v>157</v>
      </c>
      <c r="AW423" s="13" t="s">
        <v>34</v>
      </c>
      <c r="AX423" s="13" t="s">
        <v>86</v>
      </c>
      <c r="AY423" s="243" t="s">
        <v>151</v>
      </c>
    </row>
    <row r="424" s="2" customFormat="1" ht="24.15" customHeight="1">
      <c r="A424" s="39"/>
      <c r="B424" s="40"/>
      <c r="C424" s="218" t="s">
        <v>614</v>
      </c>
      <c r="D424" s="218" t="s">
        <v>153</v>
      </c>
      <c r="E424" s="219" t="s">
        <v>615</v>
      </c>
      <c r="F424" s="220" t="s">
        <v>616</v>
      </c>
      <c r="G424" s="221" t="s">
        <v>90</v>
      </c>
      <c r="H424" s="222">
        <v>52.012999999999998</v>
      </c>
      <c r="I424" s="223"/>
      <c r="J424" s="224">
        <f>ROUND(I424*H424,2)</f>
        <v>0</v>
      </c>
      <c r="K424" s="225"/>
      <c r="L424" s="45"/>
      <c r="M424" s="226" t="s">
        <v>1</v>
      </c>
      <c r="N424" s="227" t="s">
        <v>44</v>
      </c>
      <c r="O424" s="92"/>
      <c r="P424" s="228">
        <f>O424*H424</f>
        <v>0</v>
      </c>
      <c r="Q424" s="228">
        <v>3.0000000000000001E-05</v>
      </c>
      <c r="R424" s="228">
        <f>Q424*H424</f>
        <v>0.00156039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243</v>
      </c>
      <c r="AT424" s="230" t="s">
        <v>153</v>
      </c>
      <c r="AU424" s="230" t="s">
        <v>157</v>
      </c>
      <c r="AY424" s="18" t="s">
        <v>151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157</v>
      </c>
      <c r="BK424" s="231">
        <f>ROUND(I424*H424,2)</f>
        <v>0</v>
      </c>
      <c r="BL424" s="18" t="s">
        <v>243</v>
      </c>
      <c r="BM424" s="230" t="s">
        <v>617</v>
      </c>
    </row>
    <row r="425" s="13" customFormat="1">
      <c r="A425" s="13"/>
      <c r="B425" s="232"/>
      <c r="C425" s="233"/>
      <c r="D425" s="234" t="s">
        <v>159</v>
      </c>
      <c r="E425" s="235" t="s">
        <v>1</v>
      </c>
      <c r="F425" s="236" t="s">
        <v>93</v>
      </c>
      <c r="G425" s="233"/>
      <c r="H425" s="237">
        <v>59.445999999999998</v>
      </c>
      <c r="I425" s="238"/>
      <c r="J425" s="233"/>
      <c r="K425" s="233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159</v>
      </c>
      <c r="AU425" s="243" t="s">
        <v>157</v>
      </c>
      <c r="AV425" s="13" t="s">
        <v>157</v>
      </c>
      <c r="AW425" s="13" t="s">
        <v>34</v>
      </c>
      <c r="AX425" s="13" t="s">
        <v>78</v>
      </c>
      <c r="AY425" s="243" t="s">
        <v>151</v>
      </c>
    </row>
    <row r="426" s="13" customFormat="1">
      <c r="A426" s="13"/>
      <c r="B426" s="232"/>
      <c r="C426" s="233"/>
      <c r="D426" s="234" t="s">
        <v>159</v>
      </c>
      <c r="E426" s="235" t="s">
        <v>1</v>
      </c>
      <c r="F426" s="236" t="s">
        <v>618</v>
      </c>
      <c r="G426" s="233"/>
      <c r="H426" s="237">
        <v>-7.4329999999999998</v>
      </c>
      <c r="I426" s="238"/>
      <c r="J426" s="233"/>
      <c r="K426" s="233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159</v>
      </c>
      <c r="AU426" s="243" t="s">
        <v>157</v>
      </c>
      <c r="AV426" s="13" t="s">
        <v>157</v>
      </c>
      <c r="AW426" s="13" t="s">
        <v>34</v>
      </c>
      <c r="AX426" s="13" t="s">
        <v>78</v>
      </c>
      <c r="AY426" s="243" t="s">
        <v>151</v>
      </c>
    </row>
    <row r="427" s="14" customFormat="1">
      <c r="A427" s="14"/>
      <c r="B427" s="244"/>
      <c r="C427" s="245"/>
      <c r="D427" s="234" t="s">
        <v>159</v>
      </c>
      <c r="E427" s="246" t="s">
        <v>1</v>
      </c>
      <c r="F427" s="247" t="s">
        <v>166</v>
      </c>
      <c r="G427" s="245"/>
      <c r="H427" s="248">
        <v>52.012999999999998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159</v>
      </c>
      <c r="AU427" s="254" t="s">
        <v>157</v>
      </c>
      <c r="AV427" s="14" t="s">
        <v>156</v>
      </c>
      <c r="AW427" s="14" t="s">
        <v>34</v>
      </c>
      <c r="AX427" s="14" t="s">
        <v>86</v>
      </c>
      <c r="AY427" s="254" t="s">
        <v>151</v>
      </c>
    </row>
    <row r="428" s="2" customFormat="1" ht="24.15" customHeight="1">
      <c r="A428" s="39"/>
      <c r="B428" s="40"/>
      <c r="C428" s="218" t="s">
        <v>619</v>
      </c>
      <c r="D428" s="218" t="s">
        <v>153</v>
      </c>
      <c r="E428" s="219" t="s">
        <v>620</v>
      </c>
      <c r="F428" s="220" t="s">
        <v>621</v>
      </c>
      <c r="G428" s="221" t="s">
        <v>90</v>
      </c>
      <c r="H428" s="222">
        <v>13.800000000000001</v>
      </c>
      <c r="I428" s="223"/>
      <c r="J428" s="224">
        <f>ROUND(I428*H428,2)</f>
        <v>0</v>
      </c>
      <c r="K428" s="225"/>
      <c r="L428" s="45"/>
      <c r="M428" s="226" t="s">
        <v>1</v>
      </c>
      <c r="N428" s="227" t="s">
        <v>44</v>
      </c>
      <c r="O428" s="92"/>
      <c r="P428" s="228">
        <f>O428*H428</f>
        <v>0</v>
      </c>
      <c r="Q428" s="228">
        <v>0</v>
      </c>
      <c r="R428" s="228">
        <f>Q428*H428</f>
        <v>0</v>
      </c>
      <c r="S428" s="228">
        <v>0.0030000000000000001</v>
      </c>
      <c r="T428" s="229">
        <f>S428*H428</f>
        <v>0.041400000000000006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243</v>
      </c>
      <c r="AT428" s="230" t="s">
        <v>153</v>
      </c>
      <c r="AU428" s="230" t="s">
        <v>157</v>
      </c>
      <c r="AY428" s="18" t="s">
        <v>151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157</v>
      </c>
      <c r="BK428" s="231">
        <f>ROUND(I428*H428,2)</f>
        <v>0</v>
      </c>
      <c r="BL428" s="18" t="s">
        <v>243</v>
      </c>
      <c r="BM428" s="230" t="s">
        <v>622</v>
      </c>
    </row>
    <row r="429" s="13" customFormat="1">
      <c r="A429" s="13"/>
      <c r="B429" s="232"/>
      <c r="C429" s="233"/>
      <c r="D429" s="234" t="s">
        <v>159</v>
      </c>
      <c r="E429" s="235" t="s">
        <v>1</v>
      </c>
      <c r="F429" s="236" t="s">
        <v>623</v>
      </c>
      <c r="G429" s="233"/>
      <c r="H429" s="237">
        <v>13.800000000000001</v>
      </c>
      <c r="I429" s="238"/>
      <c r="J429" s="233"/>
      <c r="K429" s="233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159</v>
      </c>
      <c r="AU429" s="243" t="s">
        <v>157</v>
      </c>
      <c r="AV429" s="13" t="s">
        <v>157</v>
      </c>
      <c r="AW429" s="13" t="s">
        <v>34</v>
      </c>
      <c r="AX429" s="13" t="s">
        <v>86</v>
      </c>
      <c r="AY429" s="243" t="s">
        <v>151</v>
      </c>
    </row>
    <row r="430" s="2" customFormat="1" ht="14.4" customHeight="1">
      <c r="A430" s="39"/>
      <c r="B430" s="40"/>
      <c r="C430" s="218" t="s">
        <v>624</v>
      </c>
      <c r="D430" s="218" t="s">
        <v>153</v>
      </c>
      <c r="E430" s="219" t="s">
        <v>625</v>
      </c>
      <c r="F430" s="220" t="s">
        <v>626</v>
      </c>
      <c r="G430" s="221" t="s">
        <v>90</v>
      </c>
      <c r="H430" s="222">
        <v>52.012999999999998</v>
      </c>
      <c r="I430" s="223"/>
      <c r="J430" s="224">
        <f>ROUND(I430*H430,2)</f>
        <v>0</v>
      </c>
      <c r="K430" s="225"/>
      <c r="L430" s="45"/>
      <c r="M430" s="226" t="s">
        <v>1</v>
      </c>
      <c r="N430" s="227" t="s">
        <v>44</v>
      </c>
      <c r="O430" s="92"/>
      <c r="P430" s="228">
        <f>O430*H430</f>
        <v>0</v>
      </c>
      <c r="Q430" s="228">
        <v>0.00029999999999999997</v>
      </c>
      <c r="R430" s="228">
        <f>Q430*H430</f>
        <v>0.015603899999999999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243</v>
      </c>
      <c r="AT430" s="230" t="s">
        <v>153</v>
      </c>
      <c r="AU430" s="230" t="s">
        <v>157</v>
      </c>
      <c r="AY430" s="18" t="s">
        <v>151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157</v>
      </c>
      <c r="BK430" s="231">
        <f>ROUND(I430*H430,2)</f>
        <v>0</v>
      </c>
      <c r="BL430" s="18" t="s">
        <v>243</v>
      </c>
      <c r="BM430" s="230" t="s">
        <v>627</v>
      </c>
    </row>
    <row r="431" s="13" customFormat="1">
      <c r="A431" s="13"/>
      <c r="B431" s="232"/>
      <c r="C431" s="233"/>
      <c r="D431" s="234" t="s">
        <v>159</v>
      </c>
      <c r="E431" s="235" t="s">
        <v>1</v>
      </c>
      <c r="F431" s="236" t="s">
        <v>93</v>
      </c>
      <c r="G431" s="233"/>
      <c r="H431" s="237">
        <v>59.445999999999998</v>
      </c>
      <c r="I431" s="238"/>
      <c r="J431" s="233"/>
      <c r="K431" s="233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159</v>
      </c>
      <c r="AU431" s="243" t="s">
        <v>157</v>
      </c>
      <c r="AV431" s="13" t="s">
        <v>157</v>
      </c>
      <c r="AW431" s="13" t="s">
        <v>34</v>
      </c>
      <c r="AX431" s="13" t="s">
        <v>78</v>
      </c>
      <c r="AY431" s="243" t="s">
        <v>151</v>
      </c>
    </row>
    <row r="432" s="13" customFormat="1">
      <c r="A432" s="13"/>
      <c r="B432" s="232"/>
      <c r="C432" s="233"/>
      <c r="D432" s="234" t="s">
        <v>159</v>
      </c>
      <c r="E432" s="235" t="s">
        <v>1</v>
      </c>
      <c r="F432" s="236" t="s">
        <v>618</v>
      </c>
      <c r="G432" s="233"/>
      <c r="H432" s="237">
        <v>-7.4329999999999998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159</v>
      </c>
      <c r="AU432" s="243" t="s">
        <v>157</v>
      </c>
      <c r="AV432" s="13" t="s">
        <v>157</v>
      </c>
      <c r="AW432" s="13" t="s">
        <v>34</v>
      </c>
      <c r="AX432" s="13" t="s">
        <v>78</v>
      </c>
      <c r="AY432" s="243" t="s">
        <v>151</v>
      </c>
    </row>
    <row r="433" s="14" customFormat="1">
      <c r="A433" s="14"/>
      <c r="B433" s="244"/>
      <c r="C433" s="245"/>
      <c r="D433" s="234" t="s">
        <v>159</v>
      </c>
      <c r="E433" s="246" t="s">
        <v>1</v>
      </c>
      <c r="F433" s="247" t="s">
        <v>166</v>
      </c>
      <c r="G433" s="245"/>
      <c r="H433" s="248">
        <v>52.012999999999998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159</v>
      </c>
      <c r="AU433" s="254" t="s">
        <v>157</v>
      </c>
      <c r="AV433" s="14" t="s">
        <v>156</v>
      </c>
      <c r="AW433" s="14" t="s">
        <v>34</v>
      </c>
      <c r="AX433" s="14" t="s">
        <v>86</v>
      </c>
      <c r="AY433" s="254" t="s">
        <v>151</v>
      </c>
    </row>
    <row r="434" s="2" customFormat="1" ht="37.8" customHeight="1">
      <c r="A434" s="39"/>
      <c r="B434" s="40"/>
      <c r="C434" s="276" t="s">
        <v>628</v>
      </c>
      <c r="D434" s="276" t="s">
        <v>331</v>
      </c>
      <c r="E434" s="277" t="s">
        <v>629</v>
      </c>
      <c r="F434" s="278" t="s">
        <v>630</v>
      </c>
      <c r="G434" s="279" t="s">
        <v>90</v>
      </c>
      <c r="H434" s="280">
        <v>57.213999999999999</v>
      </c>
      <c r="I434" s="281"/>
      <c r="J434" s="282">
        <f>ROUND(I434*H434,2)</f>
        <v>0</v>
      </c>
      <c r="K434" s="283"/>
      <c r="L434" s="284"/>
      <c r="M434" s="285" t="s">
        <v>1</v>
      </c>
      <c r="N434" s="286" t="s">
        <v>44</v>
      </c>
      <c r="O434" s="92"/>
      <c r="P434" s="228">
        <f>O434*H434</f>
        <v>0</v>
      </c>
      <c r="Q434" s="228">
        <v>0.0036800000000000001</v>
      </c>
      <c r="R434" s="228">
        <f>Q434*H434</f>
        <v>0.21054751999999999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334</v>
      </c>
      <c r="AT434" s="230" t="s">
        <v>331</v>
      </c>
      <c r="AU434" s="230" t="s">
        <v>157</v>
      </c>
      <c r="AY434" s="18" t="s">
        <v>151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157</v>
      </c>
      <c r="BK434" s="231">
        <f>ROUND(I434*H434,2)</f>
        <v>0</v>
      </c>
      <c r="BL434" s="18" t="s">
        <v>243</v>
      </c>
      <c r="BM434" s="230" t="s">
        <v>631</v>
      </c>
    </row>
    <row r="435" s="13" customFormat="1">
      <c r="A435" s="13"/>
      <c r="B435" s="232"/>
      <c r="C435" s="233"/>
      <c r="D435" s="234" t="s">
        <v>159</v>
      </c>
      <c r="E435" s="235" t="s">
        <v>1</v>
      </c>
      <c r="F435" s="236" t="s">
        <v>93</v>
      </c>
      <c r="G435" s="233"/>
      <c r="H435" s="237">
        <v>59.445999999999998</v>
      </c>
      <c r="I435" s="238"/>
      <c r="J435" s="233"/>
      <c r="K435" s="233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159</v>
      </c>
      <c r="AU435" s="243" t="s">
        <v>157</v>
      </c>
      <c r="AV435" s="13" t="s">
        <v>157</v>
      </c>
      <c r="AW435" s="13" t="s">
        <v>34</v>
      </c>
      <c r="AX435" s="13" t="s">
        <v>78</v>
      </c>
      <c r="AY435" s="243" t="s">
        <v>151</v>
      </c>
    </row>
    <row r="436" s="13" customFormat="1">
      <c r="A436" s="13"/>
      <c r="B436" s="232"/>
      <c r="C436" s="233"/>
      <c r="D436" s="234" t="s">
        <v>159</v>
      </c>
      <c r="E436" s="235" t="s">
        <v>1</v>
      </c>
      <c r="F436" s="236" t="s">
        <v>618</v>
      </c>
      <c r="G436" s="233"/>
      <c r="H436" s="237">
        <v>-7.4329999999999998</v>
      </c>
      <c r="I436" s="238"/>
      <c r="J436" s="233"/>
      <c r="K436" s="233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159</v>
      </c>
      <c r="AU436" s="243" t="s">
        <v>157</v>
      </c>
      <c r="AV436" s="13" t="s">
        <v>157</v>
      </c>
      <c r="AW436" s="13" t="s">
        <v>34</v>
      </c>
      <c r="AX436" s="13" t="s">
        <v>78</v>
      </c>
      <c r="AY436" s="243" t="s">
        <v>151</v>
      </c>
    </row>
    <row r="437" s="14" customFormat="1">
      <c r="A437" s="14"/>
      <c r="B437" s="244"/>
      <c r="C437" s="245"/>
      <c r="D437" s="234" t="s">
        <v>159</v>
      </c>
      <c r="E437" s="246" t="s">
        <v>1</v>
      </c>
      <c r="F437" s="247" t="s">
        <v>166</v>
      </c>
      <c r="G437" s="245"/>
      <c r="H437" s="248">
        <v>52.012999999999998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4" t="s">
        <v>159</v>
      </c>
      <c r="AU437" s="254" t="s">
        <v>157</v>
      </c>
      <c r="AV437" s="14" t="s">
        <v>156</v>
      </c>
      <c r="AW437" s="14" t="s">
        <v>34</v>
      </c>
      <c r="AX437" s="14" t="s">
        <v>86</v>
      </c>
      <c r="AY437" s="254" t="s">
        <v>151</v>
      </c>
    </row>
    <row r="438" s="13" customFormat="1">
      <c r="A438" s="13"/>
      <c r="B438" s="232"/>
      <c r="C438" s="233"/>
      <c r="D438" s="234" t="s">
        <v>159</v>
      </c>
      <c r="E438" s="233"/>
      <c r="F438" s="236" t="s">
        <v>632</v>
      </c>
      <c r="G438" s="233"/>
      <c r="H438" s="237">
        <v>57.213999999999999</v>
      </c>
      <c r="I438" s="238"/>
      <c r="J438" s="233"/>
      <c r="K438" s="233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159</v>
      </c>
      <c r="AU438" s="243" t="s">
        <v>157</v>
      </c>
      <c r="AV438" s="13" t="s">
        <v>157</v>
      </c>
      <c r="AW438" s="13" t="s">
        <v>4</v>
      </c>
      <c r="AX438" s="13" t="s">
        <v>86</v>
      </c>
      <c r="AY438" s="243" t="s">
        <v>151</v>
      </c>
    </row>
    <row r="439" s="2" customFormat="1" ht="14.4" customHeight="1">
      <c r="A439" s="39"/>
      <c r="B439" s="40"/>
      <c r="C439" s="218" t="s">
        <v>633</v>
      </c>
      <c r="D439" s="218" t="s">
        <v>153</v>
      </c>
      <c r="E439" s="219" t="s">
        <v>634</v>
      </c>
      <c r="F439" s="220" t="s">
        <v>635</v>
      </c>
      <c r="G439" s="221" t="s">
        <v>233</v>
      </c>
      <c r="H439" s="222">
        <v>13.199999999999999</v>
      </c>
      <c r="I439" s="223"/>
      <c r="J439" s="224">
        <f>ROUND(I439*H439,2)</f>
        <v>0</v>
      </c>
      <c r="K439" s="225"/>
      <c r="L439" s="45"/>
      <c r="M439" s="226" t="s">
        <v>1</v>
      </c>
      <c r="N439" s="227" t="s">
        <v>44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0.00029999999999999997</v>
      </c>
      <c r="T439" s="229">
        <f>S439*H439</f>
        <v>0.0039599999999999991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243</v>
      </c>
      <c r="AT439" s="230" t="s">
        <v>153</v>
      </c>
      <c r="AU439" s="230" t="s">
        <v>157</v>
      </c>
      <c r="AY439" s="18" t="s">
        <v>151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157</v>
      </c>
      <c r="BK439" s="231">
        <f>ROUND(I439*H439,2)</f>
        <v>0</v>
      </c>
      <c r="BL439" s="18" t="s">
        <v>243</v>
      </c>
      <c r="BM439" s="230" t="s">
        <v>636</v>
      </c>
    </row>
    <row r="440" s="13" customFormat="1">
      <c r="A440" s="13"/>
      <c r="B440" s="232"/>
      <c r="C440" s="233"/>
      <c r="D440" s="234" t="s">
        <v>159</v>
      </c>
      <c r="E440" s="235" t="s">
        <v>1</v>
      </c>
      <c r="F440" s="236" t="s">
        <v>637</v>
      </c>
      <c r="G440" s="233"/>
      <c r="H440" s="237">
        <v>13.199999999999999</v>
      </c>
      <c r="I440" s="238"/>
      <c r="J440" s="233"/>
      <c r="K440" s="233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159</v>
      </c>
      <c r="AU440" s="243" t="s">
        <v>157</v>
      </c>
      <c r="AV440" s="13" t="s">
        <v>157</v>
      </c>
      <c r="AW440" s="13" t="s">
        <v>34</v>
      </c>
      <c r="AX440" s="13" t="s">
        <v>78</v>
      </c>
      <c r="AY440" s="243" t="s">
        <v>151</v>
      </c>
    </row>
    <row r="441" s="14" customFormat="1">
      <c r="A441" s="14"/>
      <c r="B441" s="244"/>
      <c r="C441" s="245"/>
      <c r="D441" s="234" t="s">
        <v>159</v>
      </c>
      <c r="E441" s="246" t="s">
        <v>1</v>
      </c>
      <c r="F441" s="247" t="s">
        <v>166</v>
      </c>
      <c r="G441" s="245"/>
      <c r="H441" s="248">
        <v>13.199999999999999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4" t="s">
        <v>159</v>
      </c>
      <c r="AU441" s="254" t="s">
        <v>157</v>
      </c>
      <c r="AV441" s="14" t="s">
        <v>156</v>
      </c>
      <c r="AW441" s="14" t="s">
        <v>34</v>
      </c>
      <c r="AX441" s="14" t="s">
        <v>86</v>
      </c>
      <c r="AY441" s="254" t="s">
        <v>151</v>
      </c>
    </row>
    <row r="442" s="2" customFormat="1" ht="14.4" customHeight="1">
      <c r="A442" s="39"/>
      <c r="B442" s="40"/>
      <c r="C442" s="218" t="s">
        <v>638</v>
      </c>
      <c r="D442" s="218" t="s">
        <v>153</v>
      </c>
      <c r="E442" s="219" t="s">
        <v>639</v>
      </c>
      <c r="F442" s="220" t="s">
        <v>640</v>
      </c>
      <c r="G442" s="221" t="s">
        <v>233</v>
      </c>
      <c r="H442" s="222">
        <v>51.372999999999998</v>
      </c>
      <c r="I442" s="223"/>
      <c r="J442" s="224">
        <f>ROUND(I442*H442,2)</f>
        <v>0</v>
      </c>
      <c r="K442" s="225"/>
      <c r="L442" s="45"/>
      <c r="M442" s="226" t="s">
        <v>1</v>
      </c>
      <c r="N442" s="227" t="s">
        <v>44</v>
      </c>
      <c r="O442" s="92"/>
      <c r="P442" s="228">
        <f>O442*H442</f>
        <v>0</v>
      </c>
      <c r="Q442" s="228">
        <v>1.0000000000000001E-05</v>
      </c>
      <c r="R442" s="228">
        <f>Q442*H442</f>
        <v>0.00051373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243</v>
      </c>
      <c r="AT442" s="230" t="s">
        <v>153</v>
      </c>
      <c r="AU442" s="230" t="s">
        <v>157</v>
      </c>
      <c r="AY442" s="18" t="s">
        <v>151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157</v>
      </c>
      <c r="BK442" s="231">
        <f>ROUND(I442*H442,2)</f>
        <v>0</v>
      </c>
      <c r="BL442" s="18" t="s">
        <v>243</v>
      </c>
      <c r="BM442" s="230" t="s">
        <v>641</v>
      </c>
    </row>
    <row r="443" s="13" customFormat="1">
      <c r="A443" s="13"/>
      <c r="B443" s="232"/>
      <c r="C443" s="233"/>
      <c r="D443" s="234" t="s">
        <v>159</v>
      </c>
      <c r="E443" s="235" t="s">
        <v>1</v>
      </c>
      <c r="F443" s="236" t="s">
        <v>642</v>
      </c>
      <c r="G443" s="233"/>
      <c r="H443" s="237">
        <v>13.800000000000001</v>
      </c>
      <c r="I443" s="238"/>
      <c r="J443" s="233"/>
      <c r="K443" s="233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159</v>
      </c>
      <c r="AU443" s="243" t="s">
        <v>157</v>
      </c>
      <c r="AV443" s="13" t="s">
        <v>157</v>
      </c>
      <c r="AW443" s="13" t="s">
        <v>34</v>
      </c>
      <c r="AX443" s="13" t="s">
        <v>78</v>
      </c>
      <c r="AY443" s="243" t="s">
        <v>151</v>
      </c>
    </row>
    <row r="444" s="13" customFormat="1">
      <c r="A444" s="13"/>
      <c r="B444" s="232"/>
      <c r="C444" s="233"/>
      <c r="D444" s="234" t="s">
        <v>159</v>
      </c>
      <c r="E444" s="235" t="s">
        <v>1</v>
      </c>
      <c r="F444" s="236" t="s">
        <v>643</v>
      </c>
      <c r="G444" s="233"/>
      <c r="H444" s="237">
        <v>15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159</v>
      </c>
      <c r="AU444" s="243" t="s">
        <v>157</v>
      </c>
      <c r="AV444" s="13" t="s">
        <v>157</v>
      </c>
      <c r="AW444" s="13" t="s">
        <v>34</v>
      </c>
      <c r="AX444" s="13" t="s">
        <v>78</v>
      </c>
      <c r="AY444" s="243" t="s">
        <v>151</v>
      </c>
    </row>
    <row r="445" s="13" customFormat="1">
      <c r="A445" s="13"/>
      <c r="B445" s="232"/>
      <c r="C445" s="233"/>
      <c r="D445" s="234" t="s">
        <v>159</v>
      </c>
      <c r="E445" s="235" t="s">
        <v>1</v>
      </c>
      <c r="F445" s="236" t="s">
        <v>644</v>
      </c>
      <c r="G445" s="233"/>
      <c r="H445" s="237">
        <v>14.6</v>
      </c>
      <c r="I445" s="238"/>
      <c r="J445" s="233"/>
      <c r="K445" s="233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159</v>
      </c>
      <c r="AU445" s="243" t="s">
        <v>157</v>
      </c>
      <c r="AV445" s="13" t="s">
        <v>157</v>
      </c>
      <c r="AW445" s="13" t="s">
        <v>34</v>
      </c>
      <c r="AX445" s="13" t="s">
        <v>78</v>
      </c>
      <c r="AY445" s="243" t="s">
        <v>151</v>
      </c>
    </row>
    <row r="446" s="13" customFormat="1">
      <c r="A446" s="13"/>
      <c r="B446" s="232"/>
      <c r="C446" s="233"/>
      <c r="D446" s="234" t="s">
        <v>159</v>
      </c>
      <c r="E446" s="235" t="s">
        <v>1</v>
      </c>
      <c r="F446" s="236" t="s">
        <v>645</v>
      </c>
      <c r="G446" s="233"/>
      <c r="H446" s="237">
        <v>7.9729999999999999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159</v>
      </c>
      <c r="AU446" s="243" t="s">
        <v>157</v>
      </c>
      <c r="AV446" s="13" t="s">
        <v>157</v>
      </c>
      <c r="AW446" s="13" t="s">
        <v>34</v>
      </c>
      <c r="AX446" s="13" t="s">
        <v>78</v>
      </c>
      <c r="AY446" s="243" t="s">
        <v>151</v>
      </c>
    </row>
    <row r="447" s="14" customFormat="1">
      <c r="A447" s="14"/>
      <c r="B447" s="244"/>
      <c r="C447" s="245"/>
      <c r="D447" s="234" t="s">
        <v>159</v>
      </c>
      <c r="E447" s="246" t="s">
        <v>1</v>
      </c>
      <c r="F447" s="247" t="s">
        <v>166</v>
      </c>
      <c r="G447" s="245"/>
      <c r="H447" s="248">
        <v>51.372999999999998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159</v>
      </c>
      <c r="AU447" s="254" t="s">
        <v>157</v>
      </c>
      <c r="AV447" s="14" t="s">
        <v>156</v>
      </c>
      <c r="AW447" s="14" t="s">
        <v>34</v>
      </c>
      <c r="AX447" s="14" t="s">
        <v>86</v>
      </c>
      <c r="AY447" s="254" t="s">
        <v>151</v>
      </c>
    </row>
    <row r="448" s="2" customFormat="1" ht="14.4" customHeight="1">
      <c r="A448" s="39"/>
      <c r="B448" s="40"/>
      <c r="C448" s="276" t="s">
        <v>646</v>
      </c>
      <c r="D448" s="276" t="s">
        <v>331</v>
      </c>
      <c r="E448" s="277" t="s">
        <v>647</v>
      </c>
      <c r="F448" s="278" t="s">
        <v>648</v>
      </c>
      <c r="G448" s="279" t="s">
        <v>233</v>
      </c>
      <c r="H448" s="280">
        <v>53.942</v>
      </c>
      <c r="I448" s="281"/>
      <c r="J448" s="282">
        <f>ROUND(I448*H448,2)</f>
        <v>0</v>
      </c>
      <c r="K448" s="283"/>
      <c r="L448" s="284"/>
      <c r="M448" s="285" t="s">
        <v>1</v>
      </c>
      <c r="N448" s="286" t="s">
        <v>44</v>
      </c>
      <c r="O448" s="92"/>
      <c r="P448" s="228">
        <f>O448*H448</f>
        <v>0</v>
      </c>
      <c r="Q448" s="228">
        <v>0.00020000000000000001</v>
      </c>
      <c r="R448" s="228">
        <f>Q448*H448</f>
        <v>0.0107884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334</v>
      </c>
      <c r="AT448" s="230" t="s">
        <v>331</v>
      </c>
      <c r="AU448" s="230" t="s">
        <v>157</v>
      </c>
      <c r="AY448" s="18" t="s">
        <v>151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157</v>
      </c>
      <c r="BK448" s="231">
        <f>ROUND(I448*H448,2)</f>
        <v>0</v>
      </c>
      <c r="BL448" s="18" t="s">
        <v>243</v>
      </c>
      <c r="BM448" s="230" t="s">
        <v>649</v>
      </c>
    </row>
    <row r="449" s="13" customFormat="1">
      <c r="A449" s="13"/>
      <c r="B449" s="232"/>
      <c r="C449" s="233"/>
      <c r="D449" s="234" t="s">
        <v>159</v>
      </c>
      <c r="E449" s="235" t="s">
        <v>1</v>
      </c>
      <c r="F449" s="236" t="s">
        <v>650</v>
      </c>
      <c r="G449" s="233"/>
      <c r="H449" s="237">
        <v>51.372999999999998</v>
      </c>
      <c r="I449" s="238"/>
      <c r="J449" s="233"/>
      <c r="K449" s="233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159</v>
      </c>
      <c r="AU449" s="243" t="s">
        <v>157</v>
      </c>
      <c r="AV449" s="13" t="s">
        <v>157</v>
      </c>
      <c r="AW449" s="13" t="s">
        <v>34</v>
      </c>
      <c r="AX449" s="13" t="s">
        <v>86</v>
      </c>
      <c r="AY449" s="243" t="s">
        <v>151</v>
      </c>
    </row>
    <row r="450" s="13" customFormat="1">
      <c r="A450" s="13"/>
      <c r="B450" s="232"/>
      <c r="C450" s="233"/>
      <c r="D450" s="234" t="s">
        <v>159</v>
      </c>
      <c r="E450" s="233"/>
      <c r="F450" s="236" t="s">
        <v>651</v>
      </c>
      <c r="G450" s="233"/>
      <c r="H450" s="237">
        <v>53.942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159</v>
      </c>
      <c r="AU450" s="243" t="s">
        <v>157</v>
      </c>
      <c r="AV450" s="13" t="s">
        <v>157</v>
      </c>
      <c r="AW450" s="13" t="s">
        <v>4</v>
      </c>
      <c r="AX450" s="13" t="s">
        <v>86</v>
      </c>
      <c r="AY450" s="243" t="s">
        <v>151</v>
      </c>
    </row>
    <row r="451" s="2" customFormat="1" ht="14.4" customHeight="1">
      <c r="A451" s="39"/>
      <c r="B451" s="40"/>
      <c r="C451" s="218" t="s">
        <v>652</v>
      </c>
      <c r="D451" s="218" t="s">
        <v>153</v>
      </c>
      <c r="E451" s="219" t="s">
        <v>653</v>
      </c>
      <c r="F451" s="220" t="s">
        <v>654</v>
      </c>
      <c r="G451" s="221" t="s">
        <v>233</v>
      </c>
      <c r="H451" s="222">
        <v>3.6000000000000001</v>
      </c>
      <c r="I451" s="223"/>
      <c r="J451" s="224">
        <f>ROUND(I451*H451,2)</f>
        <v>0</v>
      </c>
      <c r="K451" s="225"/>
      <c r="L451" s="45"/>
      <c r="M451" s="226" t="s">
        <v>1</v>
      </c>
      <c r="N451" s="227" t="s">
        <v>44</v>
      </c>
      <c r="O451" s="92"/>
      <c r="P451" s="228">
        <f>O451*H451</f>
        <v>0</v>
      </c>
      <c r="Q451" s="228">
        <v>0</v>
      </c>
      <c r="R451" s="228">
        <f>Q451*H451</f>
        <v>0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243</v>
      </c>
      <c r="AT451" s="230" t="s">
        <v>153</v>
      </c>
      <c r="AU451" s="230" t="s">
        <v>157</v>
      </c>
      <c r="AY451" s="18" t="s">
        <v>151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157</v>
      </c>
      <c r="BK451" s="231">
        <f>ROUND(I451*H451,2)</f>
        <v>0</v>
      </c>
      <c r="BL451" s="18" t="s">
        <v>243</v>
      </c>
      <c r="BM451" s="230" t="s">
        <v>655</v>
      </c>
    </row>
    <row r="452" s="13" customFormat="1">
      <c r="A452" s="13"/>
      <c r="B452" s="232"/>
      <c r="C452" s="233"/>
      <c r="D452" s="234" t="s">
        <v>159</v>
      </c>
      <c r="E452" s="235" t="s">
        <v>1</v>
      </c>
      <c r="F452" s="236" t="s">
        <v>656</v>
      </c>
      <c r="G452" s="233"/>
      <c r="H452" s="237">
        <v>1.2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159</v>
      </c>
      <c r="AU452" s="243" t="s">
        <v>157</v>
      </c>
      <c r="AV452" s="13" t="s">
        <v>157</v>
      </c>
      <c r="AW452" s="13" t="s">
        <v>34</v>
      </c>
      <c r="AX452" s="13" t="s">
        <v>78</v>
      </c>
      <c r="AY452" s="243" t="s">
        <v>151</v>
      </c>
    </row>
    <row r="453" s="13" customFormat="1">
      <c r="A453" s="13"/>
      <c r="B453" s="232"/>
      <c r="C453" s="233"/>
      <c r="D453" s="234" t="s">
        <v>159</v>
      </c>
      <c r="E453" s="235" t="s">
        <v>1</v>
      </c>
      <c r="F453" s="236" t="s">
        <v>657</v>
      </c>
      <c r="G453" s="233"/>
      <c r="H453" s="237">
        <v>2.3999999999999999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159</v>
      </c>
      <c r="AU453" s="243" t="s">
        <v>157</v>
      </c>
      <c r="AV453" s="13" t="s">
        <v>157</v>
      </c>
      <c r="AW453" s="13" t="s">
        <v>34</v>
      </c>
      <c r="AX453" s="13" t="s">
        <v>78</v>
      </c>
      <c r="AY453" s="243" t="s">
        <v>151</v>
      </c>
    </row>
    <row r="454" s="14" customFormat="1">
      <c r="A454" s="14"/>
      <c r="B454" s="244"/>
      <c r="C454" s="245"/>
      <c r="D454" s="234" t="s">
        <v>159</v>
      </c>
      <c r="E454" s="246" t="s">
        <v>1</v>
      </c>
      <c r="F454" s="247" t="s">
        <v>166</v>
      </c>
      <c r="G454" s="245"/>
      <c r="H454" s="248">
        <v>3.6000000000000001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159</v>
      </c>
      <c r="AU454" s="254" t="s">
        <v>157</v>
      </c>
      <c r="AV454" s="14" t="s">
        <v>156</v>
      </c>
      <c r="AW454" s="14" t="s">
        <v>34</v>
      </c>
      <c r="AX454" s="14" t="s">
        <v>86</v>
      </c>
      <c r="AY454" s="254" t="s">
        <v>151</v>
      </c>
    </row>
    <row r="455" s="2" customFormat="1" ht="14.4" customHeight="1">
      <c r="A455" s="39"/>
      <c r="B455" s="40"/>
      <c r="C455" s="276" t="s">
        <v>658</v>
      </c>
      <c r="D455" s="276" t="s">
        <v>331</v>
      </c>
      <c r="E455" s="277" t="s">
        <v>659</v>
      </c>
      <c r="F455" s="278" t="s">
        <v>660</v>
      </c>
      <c r="G455" s="279" t="s">
        <v>233</v>
      </c>
      <c r="H455" s="280">
        <v>3.6000000000000001</v>
      </c>
      <c r="I455" s="281"/>
      <c r="J455" s="282">
        <f>ROUND(I455*H455,2)</f>
        <v>0</v>
      </c>
      <c r="K455" s="283"/>
      <c r="L455" s="284"/>
      <c r="M455" s="285" t="s">
        <v>1</v>
      </c>
      <c r="N455" s="286" t="s">
        <v>44</v>
      </c>
      <c r="O455" s="92"/>
      <c r="P455" s="228">
        <f>O455*H455</f>
        <v>0</v>
      </c>
      <c r="Q455" s="228">
        <v>0.00016000000000000001</v>
      </c>
      <c r="R455" s="228">
        <f>Q455*H455</f>
        <v>0.00057600000000000001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334</v>
      </c>
      <c r="AT455" s="230" t="s">
        <v>331</v>
      </c>
      <c r="AU455" s="230" t="s">
        <v>157</v>
      </c>
      <c r="AY455" s="18" t="s">
        <v>151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157</v>
      </c>
      <c r="BK455" s="231">
        <f>ROUND(I455*H455,2)</f>
        <v>0</v>
      </c>
      <c r="BL455" s="18" t="s">
        <v>243</v>
      </c>
      <c r="BM455" s="230" t="s">
        <v>661</v>
      </c>
    </row>
    <row r="456" s="13" customFormat="1">
      <c r="A456" s="13"/>
      <c r="B456" s="232"/>
      <c r="C456" s="233"/>
      <c r="D456" s="234" t="s">
        <v>159</v>
      </c>
      <c r="E456" s="235" t="s">
        <v>1</v>
      </c>
      <c r="F456" s="236" t="s">
        <v>656</v>
      </c>
      <c r="G456" s="233"/>
      <c r="H456" s="237">
        <v>1.2</v>
      </c>
      <c r="I456" s="238"/>
      <c r="J456" s="233"/>
      <c r="K456" s="233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159</v>
      </c>
      <c r="AU456" s="243" t="s">
        <v>157</v>
      </c>
      <c r="AV456" s="13" t="s">
        <v>157</v>
      </c>
      <c r="AW456" s="13" t="s">
        <v>34</v>
      </c>
      <c r="AX456" s="13" t="s">
        <v>78</v>
      </c>
      <c r="AY456" s="243" t="s">
        <v>151</v>
      </c>
    </row>
    <row r="457" s="13" customFormat="1">
      <c r="A457" s="13"/>
      <c r="B457" s="232"/>
      <c r="C457" s="233"/>
      <c r="D457" s="234" t="s">
        <v>159</v>
      </c>
      <c r="E457" s="235" t="s">
        <v>1</v>
      </c>
      <c r="F457" s="236" t="s">
        <v>657</v>
      </c>
      <c r="G457" s="233"/>
      <c r="H457" s="237">
        <v>2.3999999999999999</v>
      </c>
      <c r="I457" s="238"/>
      <c r="J457" s="233"/>
      <c r="K457" s="233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159</v>
      </c>
      <c r="AU457" s="243" t="s">
        <v>157</v>
      </c>
      <c r="AV457" s="13" t="s">
        <v>157</v>
      </c>
      <c r="AW457" s="13" t="s">
        <v>34</v>
      </c>
      <c r="AX457" s="13" t="s">
        <v>78</v>
      </c>
      <c r="AY457" s="243" t="s">
        <v>151</v>
      </c>
    </row>
    <row r="458" s="14" customFormat="1">
      <c r="A458" s="14"/>
      <c r="B458" s="244"/>
      <c r="C458" s="245"/>
      <c r="D458" s="234" t="s">
        <v>159</v>
      </c>
      <c r="E458" s="246" t="s">
        <v>1</v>
      </c>
      <c r="F458" s="247" t="s">
        <v>166</v>
      </c>
      <c r="G458" s="245"/>
      <c r="H458" s="248">
        <v>3.6000000000000001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159</v>
      </c>
      <c r="AU458" s="254" t="s">
        <v>157</v>
      </c>
      <c r="AV458" s="14" t="s">
        <v>156</v>
      </c>
      <c r="AW458" s="14" t="s">
        <v>34</v>
      </c>
      <c r="AX458" s="14" t="s">
        <v>86</v>
      </c>
      <c r="AY458" s="254" t="s">
        <v>151</v>
      </c>
    </row>
    <row r="459" s="2" customFormat="1" ht="24.15" customHeight="1">
      <c r="A459" s="39"/>
      <c r="B459" s="40"/>
      <c r="C459" s="218" t="s">
        <v>662</v>
      </c>
      <c r="D459" s="218" t="s">
        <v>153</v>
      </c>
      <c r="E459" s="219" t="s">
        <v>663</v>
      </c>
      <c r="F459" s="220" t="s">
        <v>664</v>
      </c>
      <c r="G459" s="221" t="s">
        <v>286</v>
      </c>
      <c r="H459" s="222">
        <v>0.23999999999999999</v>
      </c>
      <c r="I459" s="223"/>
      <c r="J459" s="224">
        <f>ROUND(I459*H459,2)</f>
        <v>0</v>
      </c>
      <c r="K459" s="225"/>
      <c r="L459" s="45"/>
      <c r="M459" s="226" t="s">
        <v>1</v>
      </c>
      <c r="N459" s="227" t="s">
        <v>44</v>
      </c>
      <c r="O459" s="92"/>
      <c r="P459" s="228">
        <f>O459*H459</f>
        <v>0</v>
      </c>
      <c r="Q459" s="228">
        <v>0</v>
      </c>
      <c r="R459" s="228">
        <f>Q459*H459</f>
        <v>0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243</v>
      </c>
      <c r="AT459" s="230" t="s">
        <v>153</v>
      </c>
      <c r="AU459" s="230" t="s">
        <v>157</v>
      </c>
      <c r="AY459" s="18" t="s">
        <v>151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157</v>
      </c>
      <c r="BK459" s="231">
        <f>ROUND(I459*H459,2)</f>
        <v>0</v>
      </c>
      <c r="BL459" s="18" t="s">
        <v>243</v>
      </c>
      <c r="BM459" s="230" t="s">
        <v>665</v>
      </c>
    </row>
    <row r="460" s="12" customFormat="1" ht="22.8" customHeight="1">
      <c r="A460" s="12"/>
      <c r="B460" s="203"/>
      <c r="C460" s="204"/>
      <c r="D460" s="205" t="s">
        <v>77</v>
      </c>
      <c r="E460" s="216" t="s">
        <v>666</v>
      </c>
      <c r="F460" s="216" t="s">
        <v>667</v>
      </c>
      <c r="G460" s="204"/>
      <c r="H460" s="204"/>
      <c r="I460" s="207"/>
      <c r="J460" s="217">
        <f>BK460</f>
        <v>0</v>
      </c>
      <c r="K460" s="204"/>
      <c r="L460" s="208"/>
      <c r="M460" s="209"/>
      <c r="N460" s="210"/>
      <c r="O460" s="210"/>
      <c r="P460" s="211">
        <f>SUM(P461:P485)</f>
        <v>0</v>
      </c>
      <c r="Q460" s="210"/>
      <c r="R460" s="211">
        <f>SUM(R461:R485)</f>
        <v>0.56659759999999992</v>
      </c>
      <c r="S460" s="210"/>
      <c r="T460" s="212">
        <f>SUM(T461:T485)</f>
        <v>0.717526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13" t="s">
        <v>157</v>
      </c>
      <c r="AT460" s="214" t="s">
        <v>77</v>
      </c>
      <c r="AU460" s="214" t="s">
        <v>86</v>
      </c>
      <c r="AY460" s="213" t="s">
        <v>151</v>
      </c>
      <c r="BK460" s="215">
        <f>SUM(BK461:BK485)</f>
        <v>0</v>
      </c>
    </row>
    <row r="461" s="2" customFormat="1" ht="14.4" customHeight="1">
      <c r="A461" s="39"/>
      <c r="B461" s="40"/>
      <c r="C461" s="218" t="s">
        <v>668</v>
      </c>
      <c r="D461" s="218" t="s">
        <v>153</v>
      </c>
      <c r="E461" s="219" t="s">
        <v>669</v>
      </c>
      <c r="F461" s="220" t="s">
        <v>670</v>
      </c>
      <c r="G461" s="221" t="s">
        <v>90</v>
      </c>
      <c r="H461" s="222">
        <v>28.609999999999999</v>
      </c>
      <c r="I461" s="223"/>
      <c r="J461" s="224">
        <f>ROUND(I461*H461,2)</f>
        <v>0</v>
      </c>
      <c r="K461" s="225"/>
      <c r="L461" s="45"/>
      <c r="M461" s="226" t="s">
        <v>1</v>
      </c>
      <c r="N461" s="227" t="s">
        <v>44</v>
      </c>
      <c r="O461" s="92"/>
      <c r="P461" s="228">
        <f>O461*H461</f>
        <v>0</v>
      </c>
      <c r="Q461" s="228">
        <v>0.00029999999999999997</v>
      </c>
      <c r="R461" s="228">
        <f>Q461*H461</f>
        <v>0.0085829999999999986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243</v>
      </c>
      <c r="AT461" s="230" t="s">
        <v>153</v>
      </c>
      <c r="AU461" s="230" t="s">
        <v>157</v>
      </c>
      <c r="AY461" s="18" t="s">
        <v>151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157</v>
      </c>
      <c r="BK461" s="231">
        <f>ROUND(I461*H461,2)</f>
        <v>0</v>
      </c>
      <c r="BL461" s="18" t="s">
        <v>243</v>
      </c>
      <c r="BM461" s="230" t="s">
        <v>671</v>
      </c>
    </row>
    <row r="462" s="13" customFormat="1">
      <c r="A462" s="13"/>
      <c r="B462" s="232"/>
      <c r="C462" s="233"/>
      <c r="D462" s="234" t="s">
        <v>159</v>
      </c>
      <c r="E462" s="235" t="s">
        <v>1</v>
      </c>
      <c r="F462" s="236" t="s">
        <v>88</v>
      </c>
      <c r="G462" s="233"/>
      <c r="H462" s="237">
        <v>28.609999999999999</v>
      </c>
      <c r="I462" s="238"/>
      <c r="J462" s="233"/>
      <c r="K462" s="233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159</v>
      </c>
      <c r="AU462" s="243" t="s">
        <v>157</v>
      </c>
      <c r="AV462" s="13" t="s">
        <v>157</v>
      </c>
      <c r="AW462" s="13" t="s">
        <v>34</v>
      </c>
      <c r="AX462" s="13" t="s">
        <v>86</v>
      </c>
      <c r="AY462" s="243" t="s">
        <v>151</v>
      </c>
    </row>
    <row r="463" s="2" customFormat="1" ht="24.15" customHeight="1">
      <c r="A463" s="39"/>
      <c r="B463" s="40"/>
      <c r="C463" s="218" t="s">
        <v>672</v>
      </c>
      <c r="D463" s="218" t="s">
        <v>153</v>
      </c>
      <c r="E463" s="219" t="s">
        <v>673</v>
      </c>
      <c r="F463" s="220" t="s">
        <v>674</v>
      </c>
      <c r="G463" s="221" t="s">
        <v>90</v>
      </c>
      <c r="H463" s="222">
        <v>8.8040000000000003</v>
      </c>
      <c r="I463" s="223"/>
      <c r="J463" s="224">
        <f>ROUND(I463*H463,2)</f>
        <v>0</v>
      </c>
      <c r="K463" s="225"/>
      <c r="L463" s="45"/>
      <c r="M463" s="226" t="s">
        <v>1</v>
      </c>
      <c r="N463" s="227" t="s">
        <v>44</v>
      </c>
      <c r="O463" s="92"/>
      <c r="P463" s="228">
        <f>O463*H463</f>
        <v>0</v>
      </c>
      <c r="Q463" s="228">
        <v>0</v>
      </c>
      <c r="R463" s="228">
        <f>Q463*H463</f>
        <v>0</v>
      </c>
      <c r="S463" s="228">
        <v>0.081500000000000003</v>
      </c>
      <c r="T463" s="229">
        <f>S463*H463</f>
        <v>0.717526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0" t="s">
        <v>243</v>
      </c>
      <c r="AT463" s="230" t="s">
        <v>153</v>
      </c>
      <c r="AU463" s="230" t="s">
        <v>157</v>
      </c>
      <c r="AY463" s="18" t="s">
        <v>151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8" t="s">
        <v>157</v>
      </c>
      <c r="BK463" s="231">
        <f>ROUND(I463*H463,2)</f>
        <v>0</v>
      </c>
      <c r="BL463" s="18" t="s">
        <v>243</v>
      </c>
      <c r="BM463" s="230" t="s">
        <v>675</v>
      </c>
    </row>
    <row r="464" s="15" customFormat="1">
      <c r="A464" s="15"/>
      <c r="B464" s="255"/>
      <c r="C464" s="256"/>
      <c r="D464" s="234" t="s">
        <v>159</v>
      </c>
      <c r="E464" s="257" t="s">
        <v>1</v>
      </c>
      <c r="F464" s="258" t="s">
        <v>200</v>
      </c>
      <c r="G464" s="256"/>
      <c r="H464" s="257" t="s">
        <v>1</v>
      </c>
      <c r="I464" s="259"/>
      <c r="J464" s="256"/>
      <c r="K464" s="256"/>
      <c r="L464" s="260"/>
      <c r="M464" s="261"/>
      <c r="N464" s="262"/>
      <c r="O464" s="262"/>
      <c r="P464" s="262"/>
      <c r="Q464" s="262"/>
      <c r="R464" s="262"/>
      <c r="S464" s="262"/>
      <c r="T464" s="263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4" t="s">
        <v>159</v>
      </c>
      <c r="AU464" s="264" t="s">
        <v>157</v>
      </c>
      <c r="AV464" s="15" t="s">
        <v>86</v>
      </c>
      <c r="AW464" s="15" t="s">
        <v>34</v>
      </c>
      <c r="AX464" s="15" t="s">
        <v>78</v>
      </c>
      <c r="AY464" s="264" t="s">
        <v>151</v>
      </c>
    </row>
    <row r="465" s="13" customFormat="1">
      <c r="A465" s="13"/>
      <c r="B465" s="232"/>
      <c r="C465" s="233"/>
      <c r="D465" s="234" t="s">
        <v>159</v>
      </c>
      <c r="E465" s="235" t="s">
        <v>1</v>
      </c>
      <c r="F465" s="236" t="s">
        <v>676</v>
      </c>
      <c r="G465" s="233"/>
      <c r="H465" s="237">
        <v>8.8040000000000003</v>
      </c>
      <c r="I465" s="238"/>
      <c r="J465" s="233"/>
      <c r="K465" s="233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159</v>
      </c>
      <c r="AU465" s="243" t="s">
        <v>157</v>
      </c>
      <c r="AV465" s="13" t="s">
        <v>157</v>
      </c>
      <c r="AW465" s="13" t="s">
        <v>34</v>
      </c>
      <c r="AX465" s="13" t="s">
        <v>78</v>
      </c>
      <c r="AY465" s="243" t="s">
        <v>151</v>
      </c>
    </row>
    <row r="466" s="14" customFormat="1">
      <c r="A466" s="14"/>
      <c r="B466" s="244"/>
      <c r="C466" s="245"/>
      <c r="D466" s="234" t="s">
        <v>159</v>
      </c>
      <c r="E466" s="246" t="s">
        <v>1</v>
      </c>
      <c r="F466" s="247" t="s">
        <v>166</v>
      </c>
      <c r="G466" s="245"/>
      <c r="H466" s="248">
        <v>8.8040000000000003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159</v>
      </c>
      <c r="AU466" s="254" t="s">
        <v>157</v>
      </c>
      <c r="AV466" s="14" t="s">
        <v>156</v>
      </c>
      <c r="AW466" s="14" t="s">
        <v>34</v>
      </c>
      <c r="AX466" s="14" t="s">
        <v>86</v>
      </c>
      <c r="AY466" s="254" t="s">
        <v>151</v>
      </c>
    </row>
    <row r="467" s="2" customFormat="1" ht="24.15" customHeight="1">
      <c r="A467" s="39"/>
      <c r="B467" s="40"/>
      <c r="C467" s="218" t="s">
        <v>677</v>
      </c>
      <c r="D467" s="218" t="s">
        <v>153</v>
      </c>
      <c r="E467" s="219" t="s">
        <v>678</v>
      </c>
      <c r="F467" s="220" t="s">
        <v>679</v>
      </c>
      <c r="G467" s="221" t="s">
        <v>90</v>
      </c>
      <c r="H467" s="222">
        <v>28.609999999999999</v>
      </c>
      <c r="I467" s="223"/>
      <c r="J467" s="224">
        <f>ROUND(I467*H467,2)</f>
        <v>0</v>
      </c>
      <c r="K467" s="225"/>
      <c r="L467" s="45"/>
      <c r="M467" s="226" t="s">
        <v>1</v>
      </c>
      <c r="N467" s="227" t="s">
        <v>44</v>
      </c>
      <c r="O467" s="92"/>
      <c r="P467" s="228">
        <f>O467*H467</f>
        <v>0</v>
      </c>
      <c r="Q467" s="228">
        <v>0.0053</v>
      </c>
      <c r="R467" s="228">
        <f>Q467*H467</f>
        <v>0.15163299999999999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243</v>
      </c>
      <c r="AT467" s="230" t="s">
        <v>153</v>
      </c>
      <c r="AU467" s="230" t="s">
        <v>157</v>
      </c>
      <c r="AY467" s="18" t="s">
        <v>151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157</v>
      </c>
      <c r="BK467" s="231">
        <f>ROUND(I467*H467,2)</f>
        <v>0</v>
      </c>
      <c r="BL467" s="18" t="s">
        <v>243</v>
      </c>
      <c r="BM467" s="230" t="s">
        <v>680</v>
      </c>
    </row>
    <row r="468" s="13" customFormat="1">
      <c r="A468" s="13"/>
      <c r="B468" s="232"/>
      <c r="C468" s="233"/>
      <c r="D468" s="234" t="s">
        <v>159</v>
      </c>
      <c r="E468" s="235" t="s">
        <v>1</v>
      </c>
      <c r="F468" s="236" t="s">
        <v>88</v>
      </c>
      <c r="G468" s="233"/>
      <c r="H468" s="237">
        <v>28.609999999999999</v>
      </c>
      <c r="I468" s="238"/>
      <c r="J468" s="233"/>
      <c r="K468" s="233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159</v>
      </c>
      <c r="AU468" s="243" t="s">
        <v>157</v>
      </c>
      <c r="AV468" s="13" t="s">
        <v>157</v>
      </c>
      <c r="AW468" s="13" t="s">
        <v>34</v>
      </c>
      <c r="AX468" s="13" t="s">
        <v>86</v>
      </c>
      <c r="AY468" s="243" t="s">
        <v>151</v>
      </c>
    </row>
    <row r="469" s="2" customFormat="1" ht="14.4" customHeight="1">
      <c r="A469" s="39"/>
      <c r="B469" s="40"/>
      <c r="C469" s="276" t="s">
        <v>681</v>
      </c>
      <c r="D469" s="276" t="s">
        <v>331</v>
      </c>
      <c r="E469" s="277" t="s">
        <v>682</v>
      </c>
      <c r="F469" s="278" t="s">
        <v>683</v>
      </c>
      <c r="G469" s="279" t="s">
        <v>90</v>
      </c>
      <c r="H469" s="280">
        <v>31.471</v>
      </c>
      <c r="I469" s="281"/>
      <c r="J469" s="282">
        <f>ROUND(I469*H469,2)</f>
        <v>0</v>
      </c>
      <c r="K469" s="283"/>
      <c r="L469" s="284"/>
      <c r="M469" s="285" t="s">
        <v>1</v>
      </c>
      <c r="N469" s="286" t="s">
        <v>44</v>
      </c>
      <c r="O469" s="92"/>
      <c r="P469" s="228">
        <f>O469*H469</f>
        <v>0</v>
      </c>
      <c r="Q469" s="228">
        <v>0.0126</v>
      </c>
      <c r="R469" s="228">
        <f>Q469*H469</f>
        <v>0.39653460000000001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334</v>
      </c>
      <c r="AT469" s="230" t="s">
        <v>331</v>
      </c>
      <c r="AU469" s="230" t="s">
        <v>157</v>
      </c>
      <c r="AY469" s="18" t="s">
        <v>151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157</v>
      </c>
      <c r="BK469" s="231">
        <f>ROUND(I469*H469,2)</f>
        <v>0</v>
      </c>
      <c r="BL469" s="18" t="s">
        <v>243</v>
      </c>
      <c r="BM469" s="230" t="s">
        <v>684</v>
      </c>
    </row>
    <row r="470" s="13" customFormat="1">
      <c r="A470" s="13"/>
      <c r="B470" s="232"/>
      <c r="C470" s="233"/>
      <c r="D470" s="234" t="s">
        <v>159</v>
      </c>
      <c r="E470" s="233"/>
      <c r="F470" s="236" t="s">
        <v>685</v>
      </c>
      <c r="G470" s="233"/>
      <c r="H470" s="237">
        <v>31.471</v>
      </c>
      <c r="I470" s="238"/>
      <c r="J470" s="233"/>
      <c r="K470" s="233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159</v>
      </c>
      <c r="AU470" s="243" t="s">
        <v>157</v>
      </c>
      <c r="AV470" s="13" t="s">
        <v>157</v>
      </c>
      <c r="AW470" s="13" t="s">
        <v>4</v>
      </c>
      <c r="AX470" s="13" t="s">
        <v>86</v>
      </c>
      <c r="AY470" s="243" t="s">
        <v>151</v>
      </c>
    </row>
    <row r="471" s="2" customFormat="1" ht="14.4" customHeight="1">
      <c r="A471" s="39"/>
      <c r="B471" s="40"/>
      <c r="C471" s="218" t="s">
        <v>686</v>
      </c>
      <c r="D471" s="218" t="s">
        <v>153</v>
      </c>
      <c r="E471" s="219" t="s">
        <v>687</v>
      </c>
      <c r="F471" s="220" t="s">
        <v>688</v>
      </c>
      <c r="G471" s="221" t="s">
        <v>233</v>
      </c>
      <c r="H471" s="222">
        <v>13.800000000000001</v>
      </c>
      <c r="I471" s="223"/>
      <c r="J471" s="224">
        <f>ROUND(I471*H471,2)</f>
        <v>0</v>
      </c>
      <c r="K471" s="225"/>
      <c r="L471" s="45"/>
      <c r="M471" s="226" t="s">
        <v>1</v>
      </c>
      <c r="N471" s="227" t="s">
        <v>44</v>
      </c>
      <c r="O471" s="92"/>
      <c r="P471" s="228">
        <f>O471*H471</f>
        <v>0</v>
      </c>
      <c r="Q471" s="228">
        <v>0.00055000000000000003</v>
      </c>
      <c r="R471" s="228">
        <f>Q471*H471</f>
        <v>0.0075900000000000013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243</v>
      </c>
      <c r="AT471" s="230" t="s">
        <v>153</v>
      </c>
      <c r="AU471" s="230" t="s">
        <v>157</v>
      </c>
      <c r="AY471" s="18" t="s">
        <v>151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157</v>
      </c>
      <c r="BK471" s="231">
        <f>ROUND(I471*H471,2)</f>
        <v>0</v>
      </c>
      <c r="BL471" s="18" t="s">
        <v>243</v>
      </c>
      <c r="BM471" s="230" t="s">
        <v>689</v>
      </c>
    </row>
    <row r="472" s="13" customFormat="1">
      <c r="A472" s="13"/>
      <c r="B472" s="232"/>
      <c r="C472" s="233"/>
      <c r="D472" s="234" t="s">
        <v>159</v>
      </c>
      <c r="E472" s="235" t="s">
        <v>1</v>
      </c>
      <c r="F472" s="236" t="s">
        <v>690</v>
      </c>
      <c r="G472" s="233"/>
      <c r="H472" s="237">
        <v>10.800000000000001</v>
      </c>
      <c r="I472" s="238"/>
      <c r="J472" s="233"/>
      <c r="K472" s="233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159</v>
      </c>
      <c r="AU472" s="243" t="s">
        <v>157</v>
      </c>
      <c r="AV472" s="13" t="s">
        <v>157</v>
      </c>
      <c r="AW472" s="13" t="s">
        <v>34</v>
      </c>
      <c r="AX472" s="13" t="s">
        <v>78</v>
      </c>
      <c r="AY472" s="243" t="s">
        <v>151</v>
      </c>
    </row>
    <row r="473" s="13" customFormat="1">
      <c r="A473" s="13"/>
      <c r="B473" s="232"/>
      <c r="C473" s="233"/>
      <c r="D473" s="234" t="s">
        <v>159</v>
      </c>
      <c r="E473" s="235" t="s">
        <v>1</v>
      </c>
      <c r="F473" s="236" t="s">
        <v>691</v>
      </c>
      <c r="G473" s="233"/>
      <c r="H473" s="237">
        <v>3</v>
      </c>
      <c r="I473" s="238"/>
      <c r="J473" s="233"/>
      <c r="K473" s="233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159</v>
      </c>
      <c r="AU473" s="243" t="s">
        <v>157</v>
      </c>
      <c r="AV473" s="13" t="s">
        <v>157</v>
      </c>
      <c r="AW473" s="13" t="s">
        <v>34</v>
      </c>
      <c r="AX473" s="13" t="s">
        <v>78</v>
      </c>
      <c r="AY473" s="243" t="s">
        <v>151</v>
      </c>
    </row>
    <row r="474" s="14" customFormat="1">
      <c r="A474" s="14"/>
      <c r="B474" s="244"/>
      <c r="C474" s="245"/>
      <c r="D474" s="234" t="s">
        <v>159</v>
      </c>
      <c r="E474" s="246" t="s">
        <v>1</v>
      </c>
      <c r="F474" s="247" t="s">
        <v>166</v>
      </c>
      <c r="G474" s="245"/>
      <c r="H474" s="248">
        <v>13.800000000000001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4" t="s">
        <v>159</v>
      </c>
      <c r="AU474" s="254" t="s">
        <v>157</v>
      </c>
      <c r="AV474" s="14" t="s">
        <v>156</v>
      </c>
      <c r="AW474" s="14" t="s">
        <v>34</v>
      </c>
      <c r="AX474" s="14" t="s">
        <v>86</v>
      </c>
      <c r="AY474" s="254" t="s">
        <v>151</v>
      </c>
    </row>
    <row r="475" s="2" customFormat="1" ht="14.4" customHeight="1">
      <c r="A475" s="39"/>
      <c r="B475" s="40"/>
      <c r="C475" s="218" t="s">
        <v>692</v>
      </c>
      <c r="D475" s="218" t="s">
        <v>153</v>
      </c>
      <c r="E475" s="219" t="s">
        <v>693</v>
      </c>
      <c r="F475" s="220" t="s">
        <v>694</v>
      </c>
      <c r="G475" s="221" t="s">
        <v>233</v>
      </c>
      <c r="H475" s="222">
        <v>3.1000000000000001</v>
      </c>
      <c r="I475" s="223"/>
      <c r="J475" s="224">
        <f>ROUND(I475*H475,2)</f>
        <v>0</v>
      </c>
      <c r="K475" s="225"/>
      <c r="L475" s="45"/>
      <c r="M475" s="226" t="s">
        <v>1</v>
      </c>
      <c r="N475" s="227" t="s">
        <v>44</v>
      </c>
      <c r="O475" s="92"/>
      <c r="P475" s="228">
        <f>O475*H475</f>
        <v>0</v>
      </c>
      <c r="Q475" s="228">
        <v>0.00055000000000000003</v>
      </c>
      <c r="R475" s="228">
        <f>Q475*H475</f>
        <v>0.0017050000000000001</v>
      </c>
      <c r="S475" s="228">
        <v>0</v>
      </c>
      <c r="T475" s="229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0" t="s">
        <v>243</v>
      </c>
      <c r="AT475" s="230" t="s">
        <v>153</v>
      </c>
      <c r="AU475" s="230" t="s">
        <v>157</v>
      </c>
      <c r="AY475" s="18" t="s">
        <v>151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8" t="s">
        <v>157</v>
      </c>
      <c r="BK475" s="231">
        <f>ROUND(I475*H475,2)</f>
        <v>0</v>
      </c>
      <c r="BL475" s="18" t="s">
        <v>243</v>
      </c>
      <c r="BM475" s="230" t="s">
        <v>695</v>
      </c>
    </row>
    <row r="476" s="13" customFormat="1">
      <c r="A476" s="13"/>
      <c r="B476" s="232"/>
      <c r="C476" s="233"/>
      <c r="D476" s="234" t="s">
        <v>159</v>
      </c>
      <c r="E476" s="235" t="s">
        <v>1</v>
      </c>
      <c r="F476" s="236" t="s">
        <v>696</v>
      </c>
      <c r="G476" s="233"/>
      <c r="H476" s="237">
        <v>3.1000000000000001</v>
      </c>
      <c r="I476" s="238"/>
      <c r="J476" s="233"/>
      <c r="K476" s="233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159</v>
      </c>
      <c r="AU476" s="243" t="s">
        <v>157</v>
      </c>
      <c r="AV476" s="13" t="s">
        <v>157</v>
      </c>
      <c r="AW476" s="13" t="s">
        <v>34</v>
      </c>
      <c r="AX476" s="13" t="s">
        <v>86</v>
      </c>
      <c r="AY476" s="243" t="s">
        <v>151</v>
      </c>
    </row>
    <row r="477" s="2" customFormat="1" ht="14.4" customHeight="1">
      <c r="A477" s="39"/>
      <c r="B477" s="40"/>
      <c r="C477" s="218" t="s">
        <v>697</v>
      </c>
      <c r="D477" s="218" t="s">
        <v>153</v>
      </c>
      <c r="E477" s="219" t="s">
        <v>698</v>
      </c>
      <c r="F477" s="220" t="s">
        <v>699</v>
      </c>
      <c r="G477" s="221" t="s">
        <v>233</v>
      </c>
      <c r="H477" s="222">
        <v>18.399999999999999</v>
      </c>
      <c r="I477" s="223"/>
      <c r="J477" s="224">
        <f>ROUND(I477*H477,2)</f>
        <v>0</v>
      </c>
      <c r="K477" s="225"/>
      <c r="L477" s="45"/>
      <c r="M477" s="226" t="s">
        <v>1</v>
      </c>
      <c r="N477" s="227" t="s">
        <v>44</v>
      </c>
      <c r="O477" s="92"/>
      <c r="P477" s="228">
        <f>O477*H477</f>
        <v>0</v>
      </c>
      <c r="Q477" s="228">
        <v>3.0000000000000001E-05</v>
      </c>
      <c r="R477" s="228">
        <f>Q477*H477</f>
        <v>0.00055199999999999997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243</v>
      </c>
      <c r="AT477" s="230" t="s">
        <v>153</v>
      </c>
      <c r="AU477" s="230" t="s">
        <v>157</v>
      </c>
      <c r="AY477" s="18" t="s">
        <v>151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157</v>
      </c>
      <c r="BK477" s="231">
        <f>ROUND(I477*H477,2)</f>
        <v>0</v>
      </c>
      <c r="BL477" s="18" t="s">
        <v>243</v>
      </c>
      <c r="BM477" s="230" t="s">
        <v>700</v>
      </c>
    </row>
    <row r="478" s="15" customFormat="1">
      <c r="A478" s="15"/>
      <c r="B478" s="255"/>
      <c r="C478" s="256"/>
      <c r="D478" s="234" t="s">
        <v>159</v>
      </c>
      <c r="E478" s="257" t="s">
        <v>1</v>
      </c>
      <c r="F478" s="258" t="s">
        <v>701</v>
      </c>
      <c r="G478" s="256"/>
      <c r="H478" s="257" t="s">
        <v>1</v>
      </c>
      <c r="I478" s="259"/>
      <c r="J478" s="256"/>
      <c r="K478" s="256"/>
      <c r="L478" s="260"/>
      <c r="M478" s="261"/>
      <c r="N478" s="262"/>
      <c r="O478" s="262"/>
      <c r="P478" s="262"/>
      <c r="Q478" s="262"/>
      <c r="R478" s="262"/>
      <c r="S478" s="262"/>
      <c r="T478" s="263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64" t="s">
        <v>159</v>
      </c>
      <c r="AU478" s="264" t="s">
        <v>157</v>
      </c>
      <c r="AV478" s="15" t="s">
        <v>86</v>
      </c>
      <c r="AW478" s="15" t="s">
        <v>34</v>
      </c>
      <c r="AX478" s="15" t="s">
        <v>78</v>
      </c>
      <c r="AY478" s="264" t="s">
        <v>151</v>
      </c>
    </row>
    <row r="479" s="13" customFormat="1">
      <c r="A479" s="13"/>
      <c r="B479" s="232"/>
      <c r="C479" s="233"/>
      <c r="D479" s="234" t="s">
        <v>159</v>
      </c>
      <c r="E479" s="235" t="s">
        <v>1</v>
      </c>
      <c r="F479" s="236" t="s">
        <v>702</v>
      </c>
      <c r="G479" s="233"/>
      <c r="H479" s="237">
        <v>6.5999999999999996</v>
      </c>
      <c r="I479" s="238"/>
      <c r="J479" s="233"/>
      <c r="K479" s="233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159</v>
      </c>
      <c r="AU479" s="243" t="s">
        <v>157</v>
      </c>
      <c r="AV479" s="13" t="s">
        <v>157</v>
      </c>
      <c r="AW479" s="13" t="s">
        <v>34</v>
      </c>
      <c r="AX479" s="13" t="s">
        <v>78</v>
      </c>
      <c r="AY479" s="243" t="s">
        <v>151</v>
      </c>
    </row>
    <row r="480" s="15" customFormat="1">
      <c r="A480" s="15"/>
      <c r="B480" s="255"/>
      <c r="C480" s="256"/>
      <c r="D480" s="234" t="s">
        <v>159</v>
      </c>
      <c r="E480" s="257" t="s">
        <v>1</v>
      </c>
      <c r="F480" s="258" t="s">
        <v>703</v>
      </c>
      <c r="G480" s="256"/>
      <c r="H480" s="257" t="s">
        <v>1</v>
      </c>
      <c r="I480" s="259"/>
      <c r="J480" s="256"/>
      <c r="K480" s="256"/>
      <c r="L480" s="260"/>
      <c r="M480" s="261"/>
      <c r="N480" s="262"/>
      <c r="O480" s="262"/>
      <c r="P480" s="262"/>
      <c r="Q480" s="262"/>
      <c r="R480" s="262"/>
      <c r="S480" s="262"/>
      <c r="T480" s="263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4" t="s">
        <v>159</v>
      </c>
      <c r="AU480" s="264" t="s">
        <v>157</v>
      </c>
      <c r="AV480" s="15" t="s">
        <v>86</v>
      </c>
      <c r="AW480" s="15" t="s">
        <v>34</v>
      </c>
      <c r="AX480" s="15" t="s">
        <v>78</v>
      </c>
      <c r="AY480" s="264" t="s">
        <v>151</v>
      </c>
    </row>
    <row r="481" s="13" customFormat="1">
      <c r="A481" s="13"/>
      <c r="B481" s="232"/>
      <c r="C481" s="233"/>
      <c r="D481" s="234" t="s">
        <v>159</v>
      </c>
      <c r="E481" s="235" t="s">
        <v>1</v>
      </c>
      <c r="F481" s="236" t="s">
        <v>704</v>
      </c>
      <c r="G481" s="233"/>
      <c r="H481" s="237">
        <v>11.800000000000001</v>
      </c>
      <c r="I481" s="238"/>
      <c r="J481" s="233"/>
      <c r="K481" s="233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159</v>
      </c>
      <c r="AU481" s="243" t="s">
        <v>157</v>
      </c>
      <c r="AV481" s="13" t="s">
        <v>157</v>
      </c>
      <c r="AW481" s="13" t="s">
        <v>34</v>
      </c>
      <c r="AX481" s="13" t="s">
        <v>78</v>
      </c>
      <c r="AY481" s="243" t="s">
        <v>151</v>
      </c>
    </row>
    <row r="482" s="14" customFormat="1">
      <c r="A482" s="14"/>
      <c r="B482" s="244"/>
      <c r="C482" s="245"/>
      <c r="D482" s="234" t="s">
        <v>159</v>
      </c>
      <c r="E482" s="246" t="s">
        <v>1</v>
      </c>
      <c r="F482" s="247" t="s">
        <v>166</v>
      </c>
      <c r="G482" s="245"/>
      <c r="H482" s="248">
        <v>18.399999999999999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159</v>
      </c>
      <c r="AU482" s="254" t="s">
        <v>157</v>
      </c>
      <c r="AV482" s="14" t="s">
        <v>156</v>
      </c>
      <c r="AW482" s="14" t="s">
        <v>34</v>
      </c>
      <c r="AX482" s="14" t="s">
        <v>86</v>
      </c>
      <c r="AY482" s="254" t="s">
        <v>151</v>
      </c>
    </row>
    <row r="483" s="2" customFormat="1" ht="14.4" customHeight="1">
      <c r="A483" s="39"/>
      <c r="B483" s="40"/>
      <c r="C483" s="218" t="s">
        <v>705</v>
      </c>
      <c r="D483" s="218" t="s">
        <v>153</v>
      </c>
      <c r="E483" s="219" t="s">
        <v>706</v>
      </c>
      <c r="F483" s="220" t="s">
        <v>707</v>
      </c>
      <c r="G483" s="221" t="s">
        <v>375</v>
      </c>
      <c r="H483" s="222">
        <v>6</v>
      </c>
      <c r="I483" s="223"/>
      <c r="J483" s="224">
        <f>ROUND(I483*H483,2)</f>
        <v>0</v>
      </c>
      <c r="K483" s="225"/>
      <c r="L483" s="45"/>
      <c r="M483" s="226" t="s">
        <v>1</v>
      </c>
      <c r="N483" s="227" t="s">
        <v>44</v>
      </c>
      <c r="O483" s="92"/>
      <c r="P483" s="228">
        <f>O483*H483</f>
        <v>0</v>
      </c>
      <c r="Q483" s="228">
        <v>0</v>
      </c>
      <c r="R483" s="228">
        <f>Q483*H483</f>
        <v>0</v>
      </c>
      <c r="S483" s="228">
        <v>0</v>
      </c>
      <c r="T483" s="22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0" t="s">
        <v>243</v>
      </c>
      <c r="AT483" s="230" t="s">
        <v>153</v>
      </c>
      <c r="AU483" s="230" t="s">
        <v>157</v>
      </c>
      <c r="AY483" s="18" t="s">
        <v>151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8" t="s">
        <v>157</v>
      </c>
      <c r="BK483" s="231">
        <f>ROUND(I483*H483,2)</f>
        <v>0</v>
      </c>
      <c r="BL483" s="18" t="s">
        <v>243</v>
      </c>
      <c r="BM483" s="230" t="s">
        <v>708</v>
      </c>
    </row>
    <row r="484" s="13" customFormat="1">
      <c r="A484" s="13"/>
      <c r="B484" s="232"/>
      <c r="C484" s="233"/>
      <c r="D484" s="234" t="s">
        <v>159</v>
      </c>
      <c r="E484" s="235" t="s">
        <v>1</v>
      </c>
      <c r="F484" s="236" t="s">
        <v>709</v>
      </c>
      <c r="G484" s="233"/>
      <c r="H484" s="237">
        <v>6</v>
      </c>
      <c r="I484" s="238"/>
      <c r="J484" s="233"/>
      <c r="K484" s="233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159</v>
      </c>
      <c r="AU484" s="243" t="s">
        <v>157</v>
      </c>
      <c r="AV484" s="13" t="s">
        <v>157</v>
      </c>
      <c r="AW484" s="13" t="s">
        <v>34</v>
      </c>
      <c r="AX484" s="13" t="s">
        <v>86</v>
      </c>
      <c r="AY484" s="243" t="s">
        <v>151</v>
      </c>
    </row>
    <row r="485" s="2" customFormat="1" ht="24.15" customHeight="1">
      <c r="A485" s="39"/>
      <c r="B485" s="40"/>
      <c r="C485" s="218" t="s">
        <v>710</v>
      </c>
      <c r="D485" s="218" t="s">
        <v>153</v>
      </c>
      <c r="E485" s="219" t="s">
        <v>711</v>
      </c>
      <c r="F485" s="220" t="s">
        <v>712</v>
      </c>
      <c r="G485" s="221" t="s">
        <v>286</v>
      </c>
      <c r="H485" s="222">
        <v>0.56699999999999995</v>
      </c>
      <c r="I485" s="223"/>
      <c r="J485" s="224">
        <f>ROUND(I485*H485,2)</f>
        <v>0</v>
      </c>
      <c r="K485" s="225"/>
      <c r="L485" s="45"/>
      <c r="M485" s="226" t="s">
        <v>1</v>
      </c>
      <c r="N485" s="227" t="s">
        <v>44</v>
      </c>
      <c r="O485" s="92"/>
      <c r="P485" s="228">
        <f>O485*H485</f>
        <v>0</v>
      </c>
      <c r="Q485" s="228">
        <v>0</v>
      </c>
      <c r="R485" s="228">
        <f>Q485*H485</f>
        <v>0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243</v>
      </c>
      <c r="AT485" s="230" t="s">
        <v>153</v>
      </c>
      <c r="AU485" s="230" t="s">
        <v>157</v>
      </c>
      <c r="AY485" s="18" t="s">
        <v>151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157</v>
      </c>
      <c r="BK485" s="231">
        <f>ROUND(I485*H485,2)</f>
        <v>0</v>
      </c>
      <c r="BL485" s="18" t="s">
        <v>243</v>
      </c>
      <c r="BM485" s="230" t="s">
        <v>713</v>
      </c>
    </row>
    <row r="486" s="12" customFormat="1" ht="22.8" customHeight="1">
      <c r="A486" s="12"/>
      <c r="B486" s="203"/>
      <c r="C486" s="204"/>
      <c r="D486" s="205" t="s">
        <v>77</v>
      </c>
      <c r="E486" s="216" t="s">
        <v>714</v>
      </c>
      <c r="F486" s="216" t="s">
        <v>715</v>
      </c>
      <c r="G486" s="204"/>
      <c r="H486" s="204"/>
      <c r="I486" s="207"/>
      <c r="J486" s="217">
        <f>BK486</f>
        <v>0</v>
      </c>
      <c r="K486" s="204"/>
      <c r="L486" s="208"/>
      <c r="M486" s="209"/>
      <c r="N486" s="210"/>
      <c r="O486" s="210"/>
      <c r="P486" s="211">
        <f>SUM(P487:P493)</f>
        <v>0</v>
      </c>
      <c r="Q486" s="210"/>
      <c r="R486" s="211">
        <f>SUM(R487:R493)</f>
        <v>0.00062000000000000011</v>
      </c>
      <c r="S486" s="210"/>
      <c r="T486" s="212">
        <f>SUM(T487:T493)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3" t="s">
        <v>157</v>
      </c>
      <c r="AT486" s="214" t="s">
        <v>77</v>
      </c>
      <c r="AU486" s="214" t="s">
        <v>86</v>
      </c>
      <c r="AY486" s="213" t="s">
        <v>151</v>
      </c>
      <c r="BK486" s="215">
        <f>SUM(BK487:BK493)</f>
        <v>0</v>
      </c>
    </row>
    <row r="487" s="2" customFormat="1" ht="24.15" customHeight="1">
      <c r="A487" s="39"/>
      <c r="B487" s="40"/>
      <c r="C487" s="218" t="s">
        <v>716</v>
      </c>
      <c r="D487" s="218" t="s">
        <v>153</v>
      </c>
      <c r="E487" s="219" t="s">
        <v>717</v>
      </c>
      <c r="F487" s="220" t="s">
        <v>718</v>
      </c>
      <c r="G487" s="221" t="s">
        <v>233</v>
      </c>
      <c r="H487" s="222">
        <v>12.4</v>
      </c>
      <c r="I487" s="223"/>
      <c r="J487" s="224">
        <f>ROUND(I487*H487,2)</f>
        <v>0</v>
      </c>
      <c r="K487" s="225"/>
      <c r="L487" s="45"/>
      <c r="M487" s="226" t="s">
        <v>1</v>
      </c>
      <c r="N487" s="227" t="s">
        <v>44</v>
      </c>
      <c r="O487" s="92"/>
      <c r="P487" s="228">
        <f>O487*H487</f>
        <v>0</v>
      </c>
      <c r="Q487" s="228">
        <v>2.0000000000000002E-05</v>
      </c>
      <c r="R487" s="228">
        <f>Q487*H487</f>
        <v>0.00024800000000000001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243</v>
      </c>
      <c r="AT487" s="230" t="s">
        <v>153</v>
      </c>
      <c r="AU487" s="230" t="s">
        <v>157</v>
      </c>
      <c r="AY487" s="18" t="s">
        <v>151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157</v>
      </c>
      <c r="BK487" s="231">
        <f>ROUND(I487*H487,2)</f>
        <v>0</v>
      </c>
      <c r="BL487" s="18" t="s">
        <v>243</v>
      </c>
      <c r="BM487" s="230" t="s">
        <v>719</v>
      </c>
    </row>
    <row r="488" s="13" customFormat="1">
      <c r="A488" s="13"/>
      <c r="B488" s="232"/>
      <c r="C488" s="233"/>
      <c r="D488" s="234" t="s">
        <v>159</v>
      </c>
      <c r="E488" s="235" t="s">
        <v>1</v>
      </c>
      <c r="F488" s="236" t="s">
        <v>444</v>
      </c>
      <c r="G488" s="233"/>
      <c r="H488" s="237">
        <v>1.8</v>
      </c>
      <c r="I488" s="238"/>
      <c r="J488" s="233"/>
      <c r="K488" s="233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159</v>
      </c>
      <c r="AU488" s="243" t="s">
        <v>157</v>
      </c>
      <c r="AV488" s="13" t="s">
        <v>157</v>
      </c>
      <c r="AW488" s="13" t="s">
        <v>34</v>
      </c>
      <c r="AX488" s="13" t="s">
        <v>78</v>
      </c>
      <c r="AY488" s="243" t="s">
        <v>151</v>
      </c>
    </row>
    <row r="489" s="13" customFormat="1">
      <c r="A489" s="13"/>
      <c r="B489" s="232"/>
      <c r="C489" s="233"/>
      <c r="D489" s="234" t="s">
        <v>159</v>
      </c>
      <c r="E489" s="235" t="s">
        <v>1</v>
      </c>
      <c r="F489" s="236" t="s">
        <v>445</v>
      </c>
      <c r="G489" s="233"/>
      <c r="H489" s="237">
        <v>7.5999999999999996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159</v>
      </c>
      <c r="AU489" s="243" t="s">
        <v>157</v>
      </c>
      <c r="AV489" s="13" t="s">
        <v>157</v>
      </c>
      <c r="AW489" s="13" t="s">
        <v>34</v>
      </c>
      <c r="AX489" s="13" t="s">
        <v>78</v>
      </c>
      <c r="AY489" s="243" t="s">
        <v>151</v>
      </c>
    </row>
    <row r="490" s="13" customFormat="1">
      <c r="A490" s="13"/>
      <c r="B490" s="232"/>
      <c r="C490" s="233"/>
      <c r="D490" s="234" t="s">
        <v>159</v>
      </c>
      <c r="E490" s="235" t="s">
        <v>1</v>
      </c>
      <c r="F490" s="236" t="s">
        <v>446</v>
      </c>
      <c r="G490" s="233"/>
      <c r="H490" s="237">
        <v>3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159</v>
      </c>
      <c r="AU490" s="243" t="s">
        <v>157</v>
      </c>
      <c r="AV490" s="13" t="s">
        <v>157</v>
      </c>
      <c r="AW490" s="13" t="s">
        <v>34</v>
      </c>
      <c r="AX490" s="13" t="s">
        <v>78</v>
      </c>
      <c r="AY490" s="243" t="s">
        <v>151</v>
      </c>
    </row>
    <row r="491" s="14" customFormat="1">
      <c r="A491" s="14"/>
      <c r="B491" s="244"/>
      <c r="C491" s="245"/>
      <c r="D491" s="234" t="s">
        <v>159</v>
      </c>
      <c r="E491" s="246" t="s">
        <v>1</v>
      </c>
      <c r="F491" s="247" t="s">
        <v>166</v>
      </c>
      <c r="G491" s="245"/>
      <c r="H491" s="248">
        <v>12.4</v>
      </c>
      <c r="I491" s="249"/>
      <c r="J491" s="245"/>
      <c r="K491" s="245"/>
      <c r="L491" s="250"/>
      <c r="M491" s="251"/>
      <c r="N491" s="252"/>
      <c r="O491" s="252"/>
      <c r="P491" s="252"/>
      <c r="Q491" s="252"/>
      <c r="R491" s="252"/>
      <c r="S491" s="252"/>
      <c r="T491" s="25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4" t="s">
        <v>159</v>
      </c>
      <c r="AU491" s="254" t="s">
        <v>157</v>
      </c>
      <c r="AV491" s="14" t="s">
        <v>156</v>
      </c>
      <c r="AW491" s="14" t="s">
        <v>34</v>
      </c>
      <c r="AX491" s="14" t="s">
        <v>86</v>
      </c>
      <c r="AY491" s="254" t="s">
        <v>151</v>
      </c>
    </row>
    <row r="492" s="2" customFormat="1" ht="24.15" customHeight="1">
      <c r="A492" s="39"/>
      <c r="B492" s="40"/>
      <c r="C492" s="218" t="s">
        <v>720</v>
      </c>
      <c r="D492" s="218" t="s">
        <v>153</v>
      </c>
      <c r="E492" s="219" t="s">
        <v>721</v>
      </c>
      <c r="F492" s="220" t="s">
        <v>722</v>
      </c>
      <c r="G492" s="221" t="s">
        <v>233</v>
      </c>
      <c r="H492" s="222">
        <v>12.4</v>
      </c>
      <c r="I492" s="223"/>
      <c r="J492" s="224">
        <f>ROUND(I492*H492,2)</f>
        <v>0</v>
      </c>
      <c r="K492" s="225"/>
      <c r="L492" s="45"/>
      <c r="M492" s="226" t="s">
        <v>1</v>
      </c>
      <c r="N492" s="227" t="s">
        <v>44</v>
      </c>
      <c r="O492" s="92"/>
      <c r="P492" s="228">
        <f>O492*H492</f>
        <v>0</v>
      </c>
      <c r="Q492" s="228">
        <v>3.0000000000000001E-05</v>
      </c>
      <c r="R492" s="228">
        <f>Q492*H492</f>
        <v>0.00037200000000000004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243</v>
      </c>
      <c r="AT492" s="230" t="s">
        <v>153</v>
      </c>
      <c r="AU492" s="230" t="s">
        <v>157</v>
      </c>
      <c r="AY492" s="18" t="s">
        <v>151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157</v>
      </c>
      <c r="BK492" s="231">
        <f>ROUND(I492*H492,2)</f>
        <v>0</v>
      </c>
      <c r="BL492" s="18" t="s">
        <v>243</v>
      </c>
      <c r="BM492" s="230" t="s">
        <v>723</v>
      </c>
    </row>
    <row r="493" s="13" customFormat="1">
      <c r="A493" s="13"/>
      <c r="B493" s="232"/>
      <c r="C493" s="233"/>
      <c r="D493" s="234" t="s">
        <v>159</v>
      </c>
      <c r="E493" s="235" t="s">
        <v>1</v>
      </c>
      <c r="F493" s="236" t="s">
        <v>451</v>
      </c>
      <c r="G493" s="233"/>
      <c r="H493" s="237">
        <v>12.4</v>
      </c>
      <c r="I493" s="238"/>
      <c r="J493" s="233"/>
      <c r="K493" s="233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159</v>
      </c>
      <c r="AU493" s="243" t="s">
        <v>157</v>
      </c>
      <c r="AV493" s="13" t="s">
        <v>157</v>
      </c>
      <c r="AW493" s="13" t="s">
        <v>34</v>
      </c>
      <c r="AX493" s="13" t="s">
        <v>86</v>
      </c>
      <c r="AY493" s="243" t="s">
        <v>151</v>
      </c>
    </row>
    <row r="494" s="12" customFormat="1" ht="22.8" customHeight="1">
      <c r="A494" s="12"/>
      <c r="B494" s="203"/>
      <c r="C494" s="204"/>
      <c r="D494" s="205" t="s">
        <v>77</v>
      </c>
      <c r="E494" s="216" t="s">
        <v>724</v>
      </c>
      <c r="F494" s="216" t="s">
        <v>725</v>
      </c>
      <c r="G494" s="204"/>
      <c r="H494" s="204"/>
      <c r="I494" s="207"/>
      <c r="J494" s="217">
        <f>BK494</f>
        <v>0</v>
      </c>
      <c r="K494" s="204"/>
      <c r="L494" s="208"/>
      <c r="M494" s="209"/>
      <c r="N494" s="210"/>
      <c r="O494" s="210"/>
      <c r="P494" s="211">
        <f>SUM(P495:P521)</f>
        <v>0</v>
      </c>
      <c r="Q494" s="210"/>
      <c r="R494" s="211">
        <f>SUM(R495:R521)</f>
        <v>0.29805364000000001</v>
      </c>
      <c r="S494" s="210"/>
      <c r="T494" s="212">
        <f>SUM(T495:T521)</f>
        <v>0.11633906000000001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13" t="s">
        <v>157</v>
      </c>
      <c r="AT494" s="214" t="s">
        <v>77</v>
      </c>
      <c r="AU494" s="214" t="s">
        <v>86</v>
      </c>
      <c r="AY494" s="213" t="s">
        <v>151</v>
      </c>
      <c r="BK494" s="215">
        <f>SUM(BK495:BK521)</f>
        <v>0</v>
      </c>
    </row>
    <row r="495" s="2" customFormat="1" ht="24.15" customHeight="1">
      <c r="A495" s="39"/>
      <c r="B495" s="40"/>
      <c r="C495" s="218" t="s">
        <v>726</v>
      </c>
      <c r="D495" s="218" t="s">
        <v>153</v>
      </c>
      <c r="E495" s="219" t="s">
        <v>727</v>
      </c>
      <c r="F495" s="220" t="s">
        <v>728</v>
      </c>
      <c r="G495" s="221" t="s">
        <v>90</v>
      </c>
      <c r="H495" s="222">
        <v>200.036</v>
      </c>
      <c r="I495" s="223"/>
      <c r="J495" s="224">
        <f>ROUND(I495*H495,2)</f>
        <v>0</v>
      </c>
      <c r="K495" s="225"/>
      <c r="L495" s="45"/>
      <c r="M495" s="226" t="s">
        <v>1</v>
      </c>
      <c r="N495" s="227" t="s">
        <v>44</v>
      </c>
      <c r="O495" s="92"/>
      <c r="P495" s="228">
        <f>O495*H495</f>
        <v>0</v>
      </c>
      <c r="Q495" s="228">
        <v>0</v>
      </c>
      <c r="R495" s="228">
        <f>Q495*H495</f>
        <v>0</v>
      </c>
      <c r="S495" s="228">
        <v>0.00014999999999999999</v>
      </c>
      <c r="T495" s="229">
        <f>S495*H495</f>
        <v>0.030005399999999998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0" t="s">
        <v>243</v>
      </c>
      <c r="AT495" s="230" t="s">
        <v>153</v>
      </c>
      <c r="AU495" s="230" t="s">
        <v>157</v>
      </c>
      <c r="AY495" s="18" t="s">
        <v>151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8" t="s">
        <v>157</v>
      </c>
      <c r="BK495" s="231">
        <f>ROUND(I495*H495,2)</f>
        <v>0</v>
      </c>
      <c r="BL495" s="18" t="s">
        <v>243</v>
      </c>
      <c r="BM495" s="230" t="s">
        <v>729</v>
      </c>
    </row>
    <row r="496" s="13" customFormat="1">
      <c r="A496" s="13"/>
      <c r="B496" s="232"/>
      <c r="C496" s="233"/>
      <c r="D496" s="234" t="s">
        <v>159</v>
      </c>
      <c r="E496" s="235" t="s">
        <v>1</v>
      </c>
      <c r="F496" s="236" t="s">
        <v>93</v>
      </c>
      <c r="G496" s="233"/>
      <c r="H496" s="237">
        <v>59.445999999999998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159</v>
      </c>
      <c r="AU496" s="243" t="s">
        <v>157</v>
      </c>
      <c r="AV496" s="13" t="s">
        <v>157</v>
      </c>
      <c r="AW496" s="13" t="s">
        <v>34</v>
      </c>
      <c r="AX496" s="13" t="s">
        <v>78</v>
      </c>
      <c r="AY496" s="243" t="s">
        <v>151</v>
      </c>
    </row>
    <row r="497" s="13" customFormat="1">
      <c r="A497" s="13"/>
      <c r="B497" s="232"/>
      <c r="C497" s="233"/>
      <c r="D497" s="234" t="s">
        <v>159</v>
      </c>
      <c r="E497" s="235" t="s">
        <v>1</v>
      </c>
      <c r="F497" s="236" t="s">
        <v>100</v>
      </c>
      <c r="G497" s="233"/>
      <c r="H497" s="237">
        <v>169.19999999999999</v>
      </c>
      <c r="I497" s="238"/>
      <c r="J497" s="233"/>
      <c r="K497" s="233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159</v>
      </c>
      <c r="AU497" s="243" t="s">
        <v>157</v>
      </c>
      <c r="AV497" s="13" t="s">
        <v>157</v>
      </c>
      <c r="AW497" s="13" t="s">
        <v>34</v>
      </c>
      <c r="AX497" s="13" t="s">
        <v>78</v>
      </c>
      <c r="AY497" s="243" t="s">
        <v>151</v>
      </c>
    </row>
    <row r="498" s="13" customFormat="1">
      <c r="A498" s="13"/>
      <c r="B498" s="232"/>
      <c r="C498" s="233"/>
      <c r="D498" s="234" t="s">
        <v>159</v>
      </c>
      <c r="E498" s="235" t="s">
        <v>1</v>
      </c>
      <c r="F498" s="236" t="s">
        <v>195</v>
      </c>
      <c r="G498" s="233"/>
      <c r="H498" s="237">
        <v>-28.609999999999999</v>
      </c>
      <c r="I498" s="238"/>
      <c r="J498" s="233"/>
      <c r="K498" s="233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159</v>
      </c>
      <c r="AU498" s="243" t="s">
        <v>157</v>
      </c>
      <c r="AV498" s="13" t="s">
        <v>157</v>
      </c>
      <c r="AW498" s="13" t="s">
        <v>34</v>
      </c>
      <c r="AX498" s="13" t="s">
        <v>78</v>
      </c>
      <c r="AY498" s="243" t="s">
        <v>151</v>
      </c>
    </row>
    <row r="499" s="14" customFormat="1">
      <c r="A499" s="14"/>
      <c r="B499" s="244"/>
      <c r="C499" s="245"/>
      <c r="D499" s="234" t="s">
        <v>159</v>
      </c>
      <c r="E499" s="246" t="s">
        <v>1</v>
      </c>
      <c r="F499" s="247" t="s">
        <v>166</v>
      </c>
      <c r="G499" s="245"/>
      <c r="H499" s="248">
        <v>200.036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4" t="s">
        <v>159</v>
      </c>
      <c r="AU499" s="254" t="s">
        <v>157</v>
      </c>
      <c r="AV499" s="14" t="s">
        <v>156</v>
      </c>
      <c r="AW499" s="14" t="s">
        <v>34</v>
      </c>
      <c r="AX499" s="14" t="s">
        <v>86</v>
      </c>
      <c r="AY499" s="254" t="s">
        <v>151</v>
      </c>
    </row>
    <row r="500" s="2" customFormat="1" ht="14.4" customHeight="1">
      <c r="A500" s="39"/>
      <c r="B500" s="40"/>
      <c r="C500" s="218" t="s">
        <v>730</v>
      </c>
      <c r="D500" s="218" t="s">
        <v>153</v>
      </c>
      <c r="E500" s="219" t="s">
        <v>731</v>
      </c>
      <c r="F500" s="220" t="s">
        <v>732</v>
      </c>
      <c r="G500" s="221" t="s">
        <v>90</v>
      </c>
      <c r="H500" s="222">
        <v>200.036</v>
      </c>
      <c r="I500" s="223"/>
      <c r="J500" s="224">
        <f>ROUND(I500*H500,2)</f>
        <v>0</v>
      </c>
      <c r="K500" s="225"/>
      <c r="L500" s="45"/>
      <c r="M500" s="226" t="s">
        <v>1</v>
      </c>
      <c r="N500" s="227" t="s">
        <v>44</v>
      </c>
      <c r="O500" s="92"/>
      <c r="P500" s="228">
        <f>O500*H500</f>
        <v>0</v>
      </c>
      <c r="Q500" s="228">
        <v>0.001</v>
      </c>
      <c r="R500" s="228">
        <f>Q500*H500</f>
        <v>0.20003600000000002</v>
      </c>
      <c r="S500" s="228">
        <v>0.00031</v>
      </c>
      <c r="T500" s="229">
        <f>S500*H500</f>
        <v>0.062011160000000003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243</v>
      </c>
      <c r="AT500" s="230" t="s">
        <v>153</v>
      </c>
      <c r="AU500" s="230" t="s">
        <v>157</v>
      </c>
      <c r="AY500" s="18" t="s">
        <v>151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157</v>
      </c>
      <c r="BK500" s="231">
        <f>ROUND(I500*H500,2)</f>
        <v>0</v>
      </c>
      <c r="BL500" s="18" t="s">
        <v>243</v>
      </c>
      <c r="BM500" s="230" t="s">
        <v>733</v>
      </c>
    </row>
    <row r="501" s="13" customFormat="1">
      <c r="A501" s="13"/>
      <c r="B501" s="232"/>
      <c r="C501" s="233"/>
      <c r="D501" s="234" t="s">
        <v>159</v>
      </c>
      <c r="E501" s="235" t="s">
        <v>1</v>
      </c>
      <c r="F501" s="236" t="s">
        <v>93</v>
      </c>
      <c r="G501" s="233"/>
      <c r="H501" s="237">
        <v>59.445999999999998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159</v>
      </c>
      <c r="AU501" s="243" t="s">
        <v>157</v>
      </c>
      <c r="AV501" s="13" t="s">
        <v>157</v>
      </c>
      <c r="AW501" s="13" t="s">
        <v>34</v>
      </c>
      <c r="AX501" s="13" t="s">
        <v>78</v>
      </c>
      <c r="AY501" s="243" t="s">
        <v>151</v>
      </c>
    </row>
    <row r="502" s="13" customFormat="1">
      <c r="A502" s="13"/>
      <c r="B502" s="232"/>
      <c r="C502" s="233"/>
      <c r="D502" s="234" t="s">
        <v>159</v>
      </c>
      <c r="E502" s="235" t="s">
        <v>1</v>
      </c>
      <c r="F502" s="236" t="s">
        <v>100</v>
      </c>
      <c r="G502" s="233"/>
      <c r="H502" s="237">
        <v>169.19999999999999</v>
      </c>
      <c r="I502" s="238"/>
      <c r="J502" s="233"/>
      <c r="K502" s="233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159</v>
      </c>
      <c r="AU502" s="243" t="s">
        <v>157</v>
      </c>
      <c r="AV502" s="13" t="s">
        <v>157</v>
      </c>
      <c r="AW502" s="13" t="s">
        <v>34</v>
      </c>
      <c r="AX502" s="13" t="s">
        <v>78</v>
      </c>
      <c r="AY502" s="243" t="s">
        <v>151</v>
      </c>
    </row>
    <row r="503" s="13" customFormat="1">
      <c r="A503" s="13"/>
      <c r="B503" s="232"/>
      <c r="C503" s="233"/>
      <c r="D503" s="234" t="s">
        <v>159</v>
      </c>
      <c r="E503" s="235" t="s">
        <v>1</v>
      </c>
      <c r="F503" s="236" t="s">
        <v>195</v>
      </c>
      <c r="G503" s="233"/>
      <c r="H503" s="237">
        <v>-28.609999999999999</v>
      </c>
      <c r="I503" s="238"/>
      <c r="J503" s="233"/>
      <c r="K503" s="233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159</v>
      </c>
      <c r="AU503" s="243" t="s">
        <v>157</v>
      </c>
      <c r="AV503" s="13" t="s">
        <v>157</v>
      </c>
      <c r="AW503" s="13" t="s">
        <v>34</v>
      </c>
      <c r="AX503" s="13" t="s">
        <v>78</v>
      </c>
      <c r="AY503" s="243" t="s">
        <v>151</v>
      </c>
    </row>
    <row r="504" s="14" customFormat="1">
      <c r="A504" s="14"/>
      <c r="B504" s="244"/>
      <c r="C504" s="245"/>
      <c r="D504" s="234" t="s">
        <v>159</v>
      </c>
      <c r="E504" s="246" t="s">
        <v>1</v>
      </c>
      <c r="F504" s="247" t="s">
        <v>166</v>
      </c>
      <c r="G504" s="245"/>
      <c r="H504" s="248">
        <v>200.036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4" t="s">
        <v>159</v>
      </c>
      <c r="AU504" s="254" t="s">
        <v>157</v>
      </c>
      <c r="AV504" s="14" t="s">
        <v>156</v>
      </c>
      <c r="AW504" s="14" t="s">
        <v>34</v>
      </c>
      <c r="AX504" s="14" t="s">
        <v>86</v>
      </c>
      <c r="AY504" s="254" t="s">
        <v>151</v>
      </c>
    </row>
    <row r="505" s="2" customFormat="1" ht="24.15" customHeight="1">
      <c r="A505" s="39"/>
      <c r="B505" s="40"/>
      <c r="C505" s="218" t="s">
        <v>734</v>
      </c>
      <c r="D505" s="218" t="s">
        <v>153</v>
      </c>
      <c r="E505" s="219" t="s">
        <v>735</v>
      </c>
      <c r="F505" s="220" t="s">
        <v>736</v>
      </c>
      <c r="G505" s="221" t="s">
        <v>90</v>
      </c>
      <c r="H505" s="222">
        <v>97.290000000000006</v>
      </c>
      <c r="I505" s="223"/>
      <c r="J505" s="224">
        <f>ROUND(I505*H505,2)</f>
        <v>0</v>
      </c>
      <c r="K505" s="225"/>
      <c r="L505" s="45"/>
      <c r="M505" s="226" t="s">
        <v>1</v>
      </c>
      <c r="N505" s="227" t="s">
        <v>44</v>
      </c>
      <c r="O505" s="92"/>
      <c r="P505" s="228">
        <f>O505*H505</f>
        <v>0</v>
      </c>
      <c r="Q505" s="228">
        <v>0</v>
      </c>
      <c r="R505" s="228">
        <f>Q505*H505</f>
        <v>0</v>
      </c>
      <c r="S505" s="228">
        <v>0.00025000000000000001</v>
      </c>
      <c r="T505" s="229">
        <f>S505*H505</f>
        <v>0.0243225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0" t="s">
        <v>243</v>
      </c>
      <c r="AT505" s="230" t="s">
        <v>153</v>
      </c>
      <c r="AU505" s="230" t="s">
        <v>157</v>
      </c>
      <c r="AY505" s="18" t="s">
        <v>151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8" t="s">
        <v>157</v>
      </c>
      <c r="BK505" s="231">
        <f>ROUND(I505*H505,2)</f>
        <v>0</v>
      </c>
      <c r="BL505" s="18" t="s">
        <v>243</v>
      </c>
      <c r="BM505" s="230" t="s">
        <v>737</v>
      </c>
    </row>
    <row r="506" s="13" customFormat="1">
      <c r="A506" s="13"/>
      <c r="B506" s="232"/>
      <c r="C506" s="233"/>
      <c r="D506" s="234" t="s">
        <v>159</v>
      </c>
      <c r="E506" s="235" t="s">
        <v>1</v>
      </c>
      <c r="F506" s="236" t="s">
        <v>100</v>
      </c>
      <c r="G506" s="233"/>
      <c r="H506" s="237">
        <v>169.19999999999999</v>
      </c>
      <c r="I506" s="238"/>
      <c r="J506" s="233"/>
      <c r="K506" s="233"/>
      <c r="L506" s="239"/>
      <c r="M506" s="240"/>
      <c r="N506" s="241"/>
      <c r="O506" s="241"/>
      <c r="P506" s="241"/>
      <c r="Q506" s="241"/>
      <c r="R506" s="241"/>
      <c r="S506" s="241"/>
      <c r="T506" s="24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3" t="s">
        <v>159</v>
      </c>
      <c r="AU506" s="243" t="s">
        <v>157</v>
      </c>
      <c r="AV506" s="13" t="s">
        <v>157</v>
      </c>
      <c r="AW506" s="13" t="s">
        <v>34</v>
      </c>
      <c r="AX506" s="13" t="s">
        <v>78</v>
      </c>
      <c r="AY506" s="243" t="s">
        <v>151</v>
      </c>
    </row>
    <row r="507" s="13" customFormat="1">
      <c r="A507" s="13"/>
      <c r="B507" s="232"/>
      <c r="C507" s="233"/>
      <c r="D507" s="234" t="s">
        <v>159</v>
      </c>
      <c r="E507" s="235" t="s">
        <v>1</v>
      </c>
      <c r="F507" s="236" t="s">
        <v>738</v>
      </c>
      <c r="G507" s="233"/>
      <c r="H507" s="237">
        <v>-30.050000000000001</v>
      </c>
      <c r="I507" s="238"/>
      <c r="J507" s="233"/>
      <c r="K507" s="233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159</v>
      </c>
      <c r="AU507" s="243" t="s">
        <v>157</v>
      </c>
      <c r="AV507" s="13" t="s">
        <v>157</v>
      </c>
      <c r="AW507" s="13" t="s">
        <v>34</v>
      </c>
      <c r="AX507" s="13" t="s">
        <v>78</v>
      </c>
      <c r="AY507" s="243" t="s">
        <v>151</v>
      </c>
    </row>
    <row r="508" s="13" customFormat="1">
      <c r="A508" s="13"/>
      <c r="B508" s="232"/>
      <c r="C508" s="233"/>
      <c r="D508" s="234" t="s">
        <v>159</v>
      </c>
      <c r="E508" s="235" t="s">
        <v>1</v>
      </c>
      <c r="F508" s="236" t="s">
        <v>739</v>
      </c>
      <c r="G508" s="233"/>
      <c r="H508" s="237">
        <v>-11.800000000000001</v>
      </c>
      <c r="I508" s="238"/>
      <c r="J508" s="233"/>
      <c r="K508" s="233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159</v>
      </c>
      <c r="AU508" s="243" t="s">
        <v>157</v>
      </c>
      <c r="AV508" s="13" t="s">
        <v>157</v>
      </c>
      <c r="AW508" s="13" t="s">
        <v>34</v>
      </c>
      <c r="AX508" s="13" t="s">
        <v>78</v>
      </c>
      <c r="AY508" s="243" t="s">
        <v>151</v>
      </c>
    </row>
    <row r="509" s="13" customFormat="1">
      <c r="A509" s="13"/>
      <c r="B509" s="232"/>
      <c r="C509" s="233"/>
      <c r="D509" s="234" t="s">
        <v>159</v>
      </c>
      <c r="E509" s="235" t="s">
        <v>1</v>
      </c>
      <c r="F509" s="236" t="s">
        <v>740</v>
      </c>
      <c r="G509" s="233"/>
      <c r="H509" s="237">
        <v>-15.550000000000001</v>
      </c>
      <c r="I509" s="238"/>
      <c r="J509" s="233"/>
      <c r="K509" s="233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159</v>
      </c>
      <c r="AU509" s="243" t="s">
        <v>157</v>
      </c>
      <c r="AV509" s="13" t="s">
        <v>157</v>
      </c>
      <c r="AW509" s="13" t="s">
        <v>34</v>
      </c>
      <c r="AX509" s="13" t="s">
        <v>78</v>
      </c>
      <c r="AY509" s="243" t="s">
        <v>151</v>
      </c>
    </row>
    <row r="510" s="13" customFormat="1">
      <c r="A510" s="13"/>
      <c r="B510" s="232"/>
      <c r="C510" s="233"/>
      <c r="D510" s="234" t="s">
        <v>159</v>
      </c>
      <c r="E510" s="235" t="s">
        <v>1</v>
      </c>
      <c r="F510" s="236" t="s">
        <v>741</v>
      </c>
      <c r="G510" s="233"/>
      <c r="H510" s="237">
        <v>-14.51</v>
      </c>
      <c r="I510" s="238"/>
      <c r="J510" s="233"/>
      <c r="K510" s="233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159</v>
      </c>
      <c r="AU510" s="243" t="s">
        <v>157</v>
      </c>
      <c r="AV510" s="13" t="s">
        <v>157</v>
      </c>
      <c r="AW510" s="13" t="s">
        <v>34</v>
      </c>
      <c r="AX510" s="13" t="s">
        <v>78</v>
      </c>
      <c r="AY510" s="243" t="s">
        <v>151</v>
      </c>
    </row>
    <row r="511" s="14" customFormat="1">
      <c r="A511" s="14"/>
      <c r="B511" s="244"/>
      <c r="C511" s="245"/>
      <c r="D511" s="234" t="s">
        <v>159</v>
      </c>
      <c r="E511" s="246" t="s">
        <v>1</v>
      </c>
      <c r="F511" s="247" t="s">
        <v>166</v>
      </c>
      <c r="G511" s="245"/>
      <c r="H511" s="248">
        <v>97.289999999999978</v>
      </c>
      <c r="I511" s="249"/>
      <c r="J511" s="245"/>
      <c r="K511" s="245"/>
      <c r="L511" s="250"/>
      <c r="M511" s="251"/>
      <c r="N511" s="252"/>
      <c r="O511" s="252"/>
      <c r="P511" s="252"/>
      <c r="Q511" s="252"/>
      <c r="R511" s="252"/>
      <c r="S511" s="252"/>
      <c r="T511" s="25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4" t="s">
        <v>159</v>
      </c>
      <c r="AU511" s="254" t="s">
        <v>157</v>
      </c>
      <c r="AV511" s="14" t="s">
        <v>156</v>
      </c>
      <c r="AW511" s="14" t="s">
        <v>34</v>
      </c>
      <c r="AX511" s="14" t="s">
        <v>86</v>
      </c>
      <c r="AY511" s="254" t="s">
        <v>151</v>
      </c>
    </row>
    <row r="512" s="2" customFormat="1" ht="24.15" customHeight="1">
      <c r="A512" s="39"/>
      <c r="B512" s="40"/>
      <c r="C512" s="218" t="s">
        <v>742</v>
      </c>
      <c r="D512" s="218" t="s">
        <v>153</v>
      </c>
      <c r="E512" s="219" t="s">
        <v>743</v>
      </c>
      <c r="F512" s="220" t="s">
        <v>744</v>
      </c>
      <c r="G512" s="221" t="s">
        <v>90</v>
      </c>
      <c r="H512" s="222">
        <v>200.036</v>
      </c>
      <c r="I512" s="223"/>
      <c r="J512" s="224">
        <f>ROUND(I512*H512,2)</f>
        <v>0</v>
      </c>
      <c r="K512" s="225"/>
      <c r="L512" s="45"/>
      <c r="M512" s="226" t="s">
        <v>1</v>
      </c>
      <c r="N512" s="227" t="s">
        <v>44</v>
      </c>
      <c r="O512" s="92"/>
      <c r="P512" s="228">
        <f>O512*H512</f>
        <v>0</v>
      </c>
      <c r="Q512" s="228">
        <v>0.00020000000000000001</v>
      </c>
      <c r="R512" s="228">
        <f>Q512*H512</f>
        <v>0.0400072</v>
      </c>
      <c r="S512" s="228">
        <v>0</v>
      </c>
      <c r="T512" s="22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0" t="s">
        <v>243</v>
      </c>
      <c r="AT512" s="230" t="s">
        <v>153</v>
      </c>
      <c r="AU512" s="230" t="s">
        <v>157</v>
      </c>
      <c r="AY512" s="18" t="s">
        <v>151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8" t="s">
        <v>157</v>
      </c>
      <c r="BK512" s="231">
        <f>ROUND(I512*H512,2)</f>
        <v>0</v>
      </c>
      <c r="BL512" s="18" t="s">
        <v>243</v>
      </c>
      <c r="BM512" s="230" t="s">
        <v>745</v>
      </c>
    </row>
    <row r="513" s="13" customFormat="1">
      <c r="A513" s="13"/>
      <c r="B513" s="232"/>
      <c r="C513" s="233"/>
      <c r="D513" s="234" t="s">
        <v>159</v>
      </c>
      <c r="E513" s="235" t="s">
        <v>1</v>
      </c>
      <c r="F513" s="236" t="s">
        <v>93</v>
      </c>
      <c r="G513" s="233"/>
      <c r="H513" s="237">
        <v>59.445999999999998</v>
      </c>
      <c r="I513" s="238"/>
      <c r="J513" s="233"/>
      <c r="K513" s="233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159</v>
      </c>
      <c r="AU513" s="243" t="s">
        <v>157</v>
      </c>
      <c r="AV513" s="13" t="s">
        <v>157</v>
      </c>
      <c r="AW513" s="13" t="s">
        <v>34</v>
      </c>
      <c r="AX513" s="13" t="s">
        <v>78</v>
      </c>
      <c r="AY513" s="243" t="s">
        <v>151</v>
      </c>
    </row>
    <row r="514" s="13" customFormat="1">
      <c r="A514" s="13"/>
      <c r="B514" s="232"/>
      <c r="C514" s="233"/>
      <c r="D514" s="234" t="s">
        <v>159</v>
      </c>
      <c r="E514" s="235" t="s">
        <v>1</v>
      </c>
      <c r="F514" s="236" t="s">
        <v>100</v>
      </c>
      <c r="G514" s="233"/>
      <c r="H514" s="237">
        <v>169.19999999999999</v>
      </c>
      <c r="I514" s="238"/>
      <c r="J514" s="233"/>
      <c r="K514" s="233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159</v>
      </c>
      <c r="AU514" s="243" t="s">
        <v>157</v>
      </c>
      <c r="AV514" s="13" t="s">
        <v>157</v>
      </c>
      <c r="AW514" s="13" t="s">
        <v>34</v>
      </c>
      <c r="AX514" s="13" t="s">
        <v>78</v>
      </c>
      <c r="AY514" s="243" t="s">
        <v>151</v>
      </c>
    </row>
    <row r="515" s="13" customFormat="1">
      <c r="A515" s="13"/>
      <c r="B515" s="232"/>
      <c r="C515" s="233"/>
      <c r="D515" s="234" t="s">
        <v>159</v>
      </c>
      <c r="E515" s="235" t="s">
        <v>1</v>
      </c>
      <c r="F515" s="236" t="s">
        <v>195</v>
      </c>
      <c r="G515" s="233"/>
      <c r="H515" s="237">
        <v>-28.609999999999999</v>
      </c>
      <c r="I515" s="238"/>
      <c r="J515" s="233"/>
      <c r="K515" s="233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159</v>
      </c>
      <c r="AU515" s="243" t="s">
        <v>157</v>
      </c>
      <c r="AV515" s="13" t="s">
        <v>157</v>
      </c>
      <c r="AW515" s="13" t="s">
        <v>34</v>
      </c>
      <c r="AX515" s="13" t="s">
        <v>78</v>
      </c>
      <c r="AY515" s="243" t="s">
        <v>151</v>
      </c>
    </row>
    <row r="516" s="14" customFormat="1">
      <c r="A516" s="14"/>
      <c r="B516" s="244"/>
      <c r="C516" s="245"/>
      <c r="D516" s="234" t="s">
        <v>159</v>
      </c>
      <c r="E516" s="246" t="s">
        <v>1</v>
      </c>
      <c r="F516" s="247" t="s">
        <v>166</v>
      </c>
      <c r="G516" s="245"/>
      <c r="H516" s="248">
        <v>200.036</v>
      </c>
      <c r="I516" s="249"/>
      <c r="J516" s="245"/>
      <c r="K516" s="245"/>
      <c r="L516" s="250"/>
      <c r="M516" s="251"/>
      <c r="N516" s="252"/>
      <c r="O516" s="252"/>
      <c r="P516" s="252"/>
      <c r="Q516" s="252"/>
      <c r="R516" s="252"/>
      <c r="S516" s="252"/>
      <c r="T516" s="25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4" t="s">
        <v>159</v>
      </c>
      <c r="AU516" s="254" t="s">
        <v>157</v>
      </c>
      <c r="AV516" s="14" t="s">
        <v>156</v>
      </c>
      <c r="AW516" s="14" t="s">
        <v>34</v>
      </c>
      <c r="AX516" s="14" t="s">
        <v>86</v>
      </c>
      <c r="AY516" s="254" t="s">
        <v>151</v>
      </c>
    </row>
    <row r="517" s="2" customFormat="1" ht="24.15" customHeight="1">
      <c r="A517" s="39"/>
      <c r="B517" s="40"/>
      <c r="C517" s="218" t="s">
        <v>746</v>
      </c>
      <c r="D517" s="218" t="s">
        <v>153</v>
      </c>
      <c r="E517" s="219" t="s">
        <v>747</v>
      </c>
      <c r="F517" s="220" t="s">
        <v>748</v>
      </c>
      <c r="G517" s="221" t="s">
        <v>90</v>
      </c>
      <c r="H517" s="222">
        <v>200.036</v>
      </c>
      <c r="I517" s="223"/>
      <c r="J517" s="224">
        <f>ROUND(I517*H517,2)</f>
        <v>0</v>
      </c>
      <c r="K517" s="225"/>
      <c r="L517" s="45"/>
      <c r="M517" s="226" t="s">
        <v>1</v>
      </c>
      <c r="N517" s="227" t="s">
        <v>44</v>
      </c>
      <c r="O517" s="92"/>
      <c r="P517" s="228">
        <f>O517*H517</f>
        <v>0</v>
      </c>
      <c r="Q517" s="228">
        <v>0.00029</v>
      </c>
      <c r="R517" s="228">
        <f>Q517*H517</f>
        <v>0.058010440000000003</v>
      </c>
      <c r="S517" s="228">
        <v>0</v>
      </c>
      <c r="T517" s="22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0" t="s">
        <v>243</v>
      </c>
      <c r="AT517" s="230" t="s">
        <v>153</v>
      </c>
      <c r="AU517" s="230" t="s">
        <v>157</v>
      </c>
      <c r="AY517" s="18" t="s">
        <v>151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8" t="s">
        <v>157</v>
      </c>
      <c r="BK517" s="231">
        <f>ROUND(I517*H517,2)</f>
        <v>0</v>
      </c>
      <c r="BL517" s="18" t="s">
        <v>243</v>
      </c>
      <c r="BM517" s="230" t="s">
        <v>749</v>
      </c>
    </row>
    <row r="518" s="13" customFormat="1">
      <c r="A518" s="13"/>
      <c r="B518" s="232"/>
      <c r="C518" s="233"/>
      <c r="D518" s="234" t="s">
        <v>159</v>
      </c>
      <c r="E518" s="235" t="s">
        <v>1</v>
      </c>
      <c r="F518" s="236" t="s">
        <v>93</v>
      </c>
      <c r="G518" s="233"/>
      <c r="H518" s="237">
        <v>59.445999999999998</v>
      </c>
      <c r="I518" s="238"/>
      <c r="J518" s="233"/>
      <c r="K518" s="233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159</v>
      </c>
      <c r="AU518" s="243" t="s">
        <v>157</v>
      </c>
      <c r="AV518" s="13" t="s">
        <v>157</v>
      </c>
      <c r="AW518" s="13" t="s">
        <v>34</v>
      </c>
      <c r="AX518" s="13" t="s">
        <v>78</v>
      </c>
      <c r="AY518" s="243" t="s">
        <v>151</v>
      </c>
    </row>
    <row r="519" s="13" customFormat="1">
      <c r="A519" s="13"/>
      <c r="B519" s="232"/>
      <c r="C519" s="233"/>
      <c r="D519" s="234" t="s">
        <v>159</v>
      </c>
      <c r="E519" s="235" t="s">
        <v>1</v>
      </c>
      <c r="F519" s="236" t="s">
        <v>100</v>
      </c>
      <c r="G519" s="233"/>
      <c r="H519" s="237">
        <v>169.19999999999999</v>
      </c>
      <c r="I519" s="238"/>
      <c r="J519" s="233"/>
      <c r="K519" s="233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159</v>
      </c>
      <c r="AU519" s="243" t="s">
        <v>157</v>
      </c>
      <c r="AV519" s="13" t="s">
        <v>157</v>
      </c>
      <c r="AW519" s="13" t="s">
        <v>34</v>
      </c>
      <c r="AX519" s="13" t="s">
        <v>78</v>
      </c>
      <c r="AY519" s="243" t="s">
        <v>151</v>
      </c>
    </row>
    <row r="520" s="13" customFormat="1">
      <c r="A520" s="13"/>
      <c r="B520" s="232"/>
      <c r="C520" s="233"/>
      <c r="D520" s="234" t="s">
        <v>159</v>
      </c>
      <c r="E520" s="235" t="s">
        <v>1</v>
      </c>
      <c r="F520" s="236" t="s">
        <v>195</v>
      </c>
      <c r="G520" s="233"/>
      <c r="H520" s="237">
        <v>-28.609999999999999</v>
      </c>
      <c r="I520" s="238"/>
      <c r="J520" s="233"/>
      <c r="K520" s="233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159</v>
      </c>
      <c r="AU520" s="243" t="s">
        <v>157</v>
      </c>
      <c r="AV520" s="13" t="s">
        <v>157</v>
      </c>
      <c r="AW520" s="13" t="s">
        <v>34</v>
      </c>
      <c r="AX520" s="13" t="s">
        <v>78</v>
      </c>
      <c r="AY520" s="243" t="s">
        <v>151</v>
      </c>
    </row>
    <row r="521" s="14" customFormat="1">
      <c r="A521" s="14"/>
      <c r="B521" s="244"/>
      <c r="C521" s="245"/>
      <c r="D521" s="234" t="s">
        <v>159</v>
      </c>
      <c r="E521" s="246" t="s">
        <v>1</v>
      </c>
      <c r="F521" s="247" t="s">
        <v>166</v>
      </c>
      <c r="G521" s="245"/>
      <c r="H521" s="248">
        <v>200.036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4" t="s">
        <v>159</v>
      </c>
      <c r="AU521" s="254" t="s">
        <v>157</v>
      </c>
      <c r="AV521" s="14" t="s">
        <v>156</v>
      </c>
      <c r="AW521" s="14" t="s">
        <v>34</v>
      </c>
      <c r="AX521" s="14" t="s">
        <v>86</v>
      </c>
      <c r="AY521" s="254" t="s">
        <v>151</v>
      </c>
    </row>
    <row r="522" s="12" customFormat="1" ht="25.92" customHeight="1">
      <c r="A522" s="12"/>
      <c r="B522" s="203"/>
      <c r="C522" s="204"/>
      <c r="D522" s="205" t="s">
        <v>77</v>
      </c>
      <c r="E522" s="206" t="s">
        <v>750</v>
      </c>
      <c r="F522" s="206" t="s">
        <v>751</v>
      </c>
      <c r="G522" s="204"/>
      <c r="H522" s="204"/>
      <c r="I522" s="207"/>
      <c r="J522" s="190">
        <f>BK522</f>
        <v>0</v>
      </c>
      <c r="K522" s="204"/>
      <c r="L522" s="208"/>
      <c r="M522" s="209"/>
      <c r="N522" s="210"/>
      <c r="O522" s="210"/>
      <c r="P522" s="211">
        <f>P523+P525</f>
        <v>0</v>
      </c>
      <c r="Q522" s="210"/>
      <c r="R522" s="211">
        <f>R523+R525</f>
        <v>0</v>
      </c>
      <c r="S522" s="210"/>
      <c r="T522" s="212">
        <f>T523+T525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13" t="s">
        <v>176</v>
      </c>
      <c r="AT522" s="214" t="s">
        <v>77</v>
      </c>
      <c r="AU522" s="214" t="s">
        <v>78</v>
      </c>
      <c r="AY522" s="213" t="s">
        <v>151</v>
      </c>
      <c r="BK522" s="215">
        <f>BK523+BK525</f>
        <v>0</v>
      </c>
    </row>
    <row r="523" s="12" customFormat="1" ht="22.8" customHeight="1">
      <c r="A523" s="12"/>
      <c r="B523" s="203"/>
      <c r="C523" s="204"/>
      <c r="D523" s="205" t="s">
        <v>77</v>
      </c>
      <c r="E523" s="216" t="s">
        <v>752</v>
      </c>
      <c r="F523" s="216" t="s">
        <v>753</v>
      </c>
      <c r="G523" s="204"/>
      <c r="H523" s="204"/>
      <c r="I523" s="207"/>
      <c r="J523" s="217">
        <f>BK523</f>
        <v>0</v>
      </c>
      <c r="K523" s="204"/>
      <c r="L523" s="208"/>
      <c r="M523" s="209"/>
      <c r="N523" s="210"/>
      <c r="O523" s="210"/>
      <c r="P523" s="211">
        <f>P524</f>
        <v>0</v>
      </c>
      <c r="Q523" s="210"/>
      <c r="R523" s="211">
        <f>R524</f>
        <v>0</v>
      </c>
      <c r="S523" s="210"/>
      <c r="T523" s="212">
        <f>T524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13" t="s">
        <v>176</v>
      </c>
      <c r="AT523" s="214" t="s">
        <v>77</v>
      </c>
      <c r="AU523" s="214" t="s">
        <v>86</v>
      </c>
      <c r="AY523" s="213" t="s">
        <v>151</v>
      </c>
      <c r="BK523" s="215">
        <f>BK524</f>
        <v>0</v>
      </c>
    </row>
    <row r="524" s="2" customFormat="1" ht="14.4" customHeight="1">
      <c r="A524" s="39"/>
      <c r="B524" s="40"/>
      <c r="C524" s="218" t="s">
        <v>754</v>
      </c>
      <c r="D524" s="218" t="s">
        <v>153</v>
      </c>
      <c r="E524" s="219" t="s">
        <v>755</v>
      </c>
      <c r="F524" s="220" t="s">
        <v>756</v>
      </c>
      <c r="G524" s="221" t="s">
        <v>350</v>
      </c>
      <c r="H524" s="222">
        <v>1</v>
      </c>
      <c r="I524" s="223"/>
      <c r="J524" s="224">
        <f>ROUND(I524*H524,2)</f>
        <v>0</v>
      </c>
      <c r="K524" s="225"/>
      <c r="L524" s="45"/>
      <c r="M524" s="226" t="s">
        <v>1</v>
      </c>
      <c r="N524" s="227" t="s">
        <v>44</v>
      </c>
      <c r="O524" s="92"/>
      <c r="P524" s="228">
        <f>O524*H524</f>
        <v>0</v>
      </c>
      <c r="Q524" s="228">
        <v>0</v>
      </c>
      <c r="R524" s="228">
        <f>Q524*H524</f>
        <v>0</v>
      </c>
      <c r="S524" s="228">
        <v>0</v>
      </c>
      <c r="T524" s="22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0" t="s">
        <v>757</v>
      </c>
      <c r="AT524" s="230" t="s">
        <v>153</v>
      </c>
      <c r="AU524" s="230" t="s">
        <v>157</v>
      </c>
      <c r="AY524" s="18" t="s">
        <v>151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8" t="s">
        <v>157</v>
      </c>
      <c r="BK524" s="231">
        <f>ROUND(I524*H524,2)</f>
        <v>0</v>
      </c>
      <c r="BL524" s="18" t="s">
        <v>757</v>
      </c>
      <c r="BM524" s="230" t="s">
        <v>758</v>
      </c>
    </row>
    <row r="525" s="12" customFormat="1" ht="22.8" customHeight="1">
      <c r="A525" s="12"/>
      <c r="B525" s="203"/>
      <c r="C525" s="204"/>
      <c r="D525" s="205" t="s">
        <v>77</v>
      </c>
      <c r="E525" s="216" t="s">
        <v>759</v>
      </c>
      <c r="F525" s="216" t="s">
        <v>760</v>
      </c>
      <c r="G525" s="204"/>
      <c r="H525" s="204"/>
      <c r="I525" s="207"/>
      <c r="J525" s="217">
        <f>BK525</f>
        <v>0</v>
      </c>
      <c r="K525" s="204"/>
      <c r="L525" s="208"/>
      <c r="M525" s="209"/>
      <c r="N525" s="210"/>
      <c r="O525" s="210"/>
      <c r="P525" s="211">
        <f>P526</f>
        <v>0</v>
      </c>
      <c r="Q525" s="210"/>
      <c r="R525" s="211">
        <f>R526</f>
        <v>0</v>
      </c>
      <c r="S525" s="210"/>
      <c r="T525" s="212">
        <f>T526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13" t="s">
        <v>176</v>
      </c>
      <c r="AT525" s="214" t="s">
        <v>77</v>
      </c>
      <c r="AU525" s="214" t="s">
        <v>86</v>
      </c>
      <c r="AY525" s="213" t="s">
        <v>151</v>
      </c>
      <c r="BK525" s="215">
        <f>BK526</f>
        <v>0</v>
      </c>
    </row>
    <row r="526" s="2" customFormat="1" ht="14.4" customHeight="1">
      <c r="A526" s="39"/>
      <c r="B526" s="40"/>
      <c r="C526" s="218" t="s">
        <v>761</v>
      </c>
      <c r="D526" s="218" t="s">
        <v>153</v>
      </c>
      <c r="E526" s="219" t="s">
        <v>762</v>
      </c>
      <c r="F526" s="220" t="s">
        <v>763</v>
      </c>
      <c r="G526" s="221" t="s">
        <v>764</v>
      </c>
      <c r="H526" s="287"/>
      <c r="I526" s="223"/>
      <c r="J526" s="224">
        <f>ROUND(I526*H526,2)</f>
        <v>0</v>
      </c>
      <c r="K526" s="225"/>
      <c r="L526" s="45"/>
      <c r="M526" s="226" t="s">
        <v>1</v>
      </c>
      <c r="N526" s="227" t="s">
        <v>44</v>
      </c>
      <c r="O526" s="92"/>
      <c r="P526" s="228">
        <f>O526*H526</f>
        <v>0</v>
      </c>
      <c r="Q526" s="228">
        <v>0</v>
      </c>
      <c r="R526" s="228">
        <f>Q526*H526</f>
        <v>0</v>
      </c>
      <c r="S526" s="228">
        <v>0</v>
      </c>
      <c r="T526" s="22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757</v>
      </c>
      <c r="AT526" s="230" t="s">
        <v>153</v>
      </c>
      <c r="AU526" s="230" t="s">
        <v>157</v>
      </c>
      <c r="AY526" s="18" t="s">
        <v>151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8" t="s">
        <v>157</v>
      </c>
      <c r="BK526" s="231">
        <f>ROUND(I526*H526,2)</f>
        <v>0</v>
      </c>
      <c r="BL526" s="18" t="s">
        <v>757</v>
      </c>
      <c r="BM526" s="230" t="s">
        <v>765</v>
      </c>
    </row>
    <row r="527" s="2" customFormat="1" ht="49.92" customHeight="1">
      <c r="A527" s="39"/>
      <c r="B527" s="40"/>
      <c r="C527" s="41"/>
      <c r="D527" s="41"/>
      <c r="E527" s="206" t="s">
        <v>766</v>
      </c>
      <c r="F527" s="206" t="s">
        <v>767</v>
      </c>
      <c r="G527" s="41"/>
      <c r="H527" s="41"/>
      <c r="I527" s="41"/>
      <c r="J527" s="190">
        <f>BK527</f>
        <v>0</v>
      </c>
      <c r="K527" s="41"/>
      <c r="L527" s="45"/>
      <c r="M527" s="288"/>
      <c r="N527" s="289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77</v>
      </c>
      <c r="AU527" s="18" t="s">
        <v>78</v>
      </c>
      <c r="AY527" s="18" t="s">
        <v>768</v>
      </c>
      <c r="BK527" s="231">
        <f>SUM(BK528:BK532)</f>
        <v>0</v>
      </c>
    </row>
    <row r="528" s="2" customFormat="1" ht="16.32" customHeight="1">
      <c r="A528" s="39"/>
      <c r="B528" s="40"/>
      <c r="C528" s="290" t="s">
        <v>1</v>
      </c>
      <c r="D528" s="290" t="s">
        <v>153</v>
      </c>
      <c r="E528" s="291" t="s">
        <v>1</v>
      </c>
      <c r="F528" s="292" t="s">
        <v>1</v>
      </c>
      <c r="G528" s="293" t="s">
        <v>1</v>
      </c>
      <c r="H528" s="294"/>
      <c r="I528" s="295"/>
      <c r="J528" s="296">
        <f>BK528</f>
        <v>0</v>
      </c>
      <c r="K528" s="225"/>
      <c r="L528" s="45"/>
      <c r="M528" s="297" t="s">
        <v>1</v>
      </c>
      <c r="N528" s="298" t="s">
        <v>44</v>
      </c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768</v>
      </c>
      <c r="AU528" s="18" t="s">
        <v>86</v>
      </c>
      <c r="AY528" s="18" t="s">
        <v>768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8" t="s">
        <v>157</v>
      </c>
      <c r="BK528" s="231">
        <f>I528*H528</f>
        <v>0</v>
      </c>
    </row>
    <row r="529" s="2" customFormat="1" ht="16.32" customHeight="1">
      <c r="A529" s="39"/>
      <c r="B529" s="40"/>
      <c r="C529" s="290" t="s">
        <v>1</v>
      </c>
      <c r="D529" s="290" t="s">
        <v>153</v>
      </c>
      <c r="E529" s="291" t="s">
        <v>1</v>
      </c>
      <c r="F529" s="292" t="s">
        <v>1</v>
      </c>
      <c r="G529" s="293" t="s">
        <v>1</v>
      </c>
      <c r="H529" s="294"/>
      <c r="I529" s="295"/>
      <c r="J529" s="296">
        <f>BK529</f>
        <v>0</v>
      </c>
      <c r="K529" s="225"/>
      <c r="L529" s="45"/>
      <c r="M529" s="297" t="s">
        <v>1</v>
      </c>
      <c r="N529" s="298" t="s">
        <v>44</v>
      </c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768</v>
      </c>
      <c r="AU529" s="18" t="s">
        <v>86</v>
      </c>
      <c r="AY529" s="18" t="s">
        <v>768</v>
      </c>
      <c r="BE529" s="231">
        <f>IF(N529="základní",J529,0)</f>
        <v>0</v>
      </c>
      <c r="BF529" s="231">
        <f>IF(N529="snížená",J529,0)</f>
        <v>0</v>
      </c>
      <c r="BG529" s="231">
        <f>IF(N529="zákl. přenesená",J529,0)</f>
        <v>0</v>
      </c>
      <c r="BH529" s="231">
        <f>IF(N529="sníž. přenesená",J529,0)</f>
        <v>0</v>
      </c>
      <c r="BI529" s="231">
        <f>IF(N529="nulová",J529,0)</f>
        <v>0</v>
      </c>
      <c r="BJ529" s="18" t="s">
        <v>157</v>
      </c>
      <c r="BK529" s="231">
        <f>I529*H529</f>
        <v>0</v>
      </c>
    </row>
    <row r="530" s="2" customFormat="1" ht="16.32" customHeight="1">
      <c r="A530" s="39"/>
      <c r="B530" s="40"/>
      <c r="C530" s="290" t="s">
        <v>1</v>
      </c>
      <c r="D530" s="290" t="s">
        <v>153</v>
      </c>
      <c r="E530" s="291" t="s">
        <v>1</v>
      </c>
      <c r="F530" s="292" t="s">
        <v>1</v>
      </c>
      <c r="G530" s="293" t="s">
        <v>1</v>
      </c>
      <c r="H530" s="294"/>
      <c r="I530" s="295"/>
      <c r="J530" s="296">
        <f>BK530</f>
        <v>0</v>
      </c>
      <c r="K530" s="225"/>
      <c r="L530" s="45"/>
      <c r="M530" s="297" t="s">
        <v>1</v>
      </c>
      <c r="N530" s="298" t="s">
        <v>44</v>
      </c>
      <c r="O530" s="92"/>
      <c r="P530" s="92"/>
      <c r="Q530" s="92"/>
      <c r="R530" s="92"/>
      <c r="S530" s="92"/>
      <c r="T530" s="93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768</v>
      </c>
      <c r="AU530" s="18" t="s">
        <v>86</v>
      </c>
      <c r="AY530" s="18" t="s">
        <v>768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8" t="s">
        <v>157</v>
      </c>
      <c r="BK530" s="231">
        <f>I530*H530</f>
        <v>0</v>
      </c>
    </row>
    <row r="531" s="2" customFormat="1" ht="16.32" customHeight="1">
      <c r="A531" s="39"/>
      <c r="B531" s="40"/>
      <c r="C531" s="290" t="s">
        <v>1</v>
      </c>
      <c r="D531" s="290" t="s">
        <v>153</v>
      </c>
      <c r="E531" s="291" t="s">
        <v>1</v>
      </c>
      <c r="F531" s="292" t="s">
        <v>1</v>
      </c>
      <c r="G531" s="293" t="s">
        <v>1</v>
      </c>
      <c r="H531" s="294"/>
      <c r="I531" s="295"/>
      <c r="J531" s="296">
        <f>BK531</f>
        <v>0</v>
      </c>
      <c r="K531" s="225"/>
      <c r="L531" s="45"/>
      <c r="M531" s="297" t="s">
        <v>1</v>
      </c>
      <c r="N531" s="298" t="s">
        <v>44</v>
      </c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768</v>
      </c>
      <c r="AU531" s="18" t="s">
        <v>86</v>
      </c>
      <c r="AY531" s="18" t="s">
        <v>768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8" t="s">
        <v>157</v>
      </c>
      <c r="BK531" s="231">
        <f>I531*H531</f>
        <v>0</v>
      </c>
    </row>
    <row r="532" s="2" customFormat="1" ht="16.32" customHeight="1">
      <c r="A532" s="39"/>
      <c r="B532" s="40"/>
      <c r="C532" s="290" t="s">
        <v>1</v>
      </c>
      <c r="D532" s="290" t="s">
        <v>153</v>
      </c>
      <c r="E532" s="291" t="s">
        <v>1</v>
      </c>
      <c r="F532" s="292" t="s">
        <v>1</v>
      </c>
      <c r="G532" s="293" t="s">
        <v>1</v>
      </c>
      <c r="H532" s="294"/>
      <c r="I532" s="295"/>
      <c r="J532" s="296">
        <f>BK532</f>
        <v>0</v>
      </c>
      <c r="K532" s="225"/>
      <c r="L532" s="45"/>
      <c r="M532" s="297" t="s">
        <v>1</v>
      </c>
      <c r="N532" s="298" t="s">
        <v>44</v>
      </c>
      <c r="O532" s="299"/>
      <c r="P532" s="299"/>
      <c r="Q532" s="299"/>
      <c r="R532" s="299"/>
      <c r="S532" s="299"/>
      <c r="T532" s="300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768</v>
      </c>
      <c r="AU532" s="18" t="s">
        <v>86</v>
      </c>
      <c r="AY532" s="18" t="s">
        <v>768</v>
      </c>
      <c r="BE532" s="231">
        <f>IF(N532="základní",J532,0)</f>
        <v>0</v>
      </c>
      <c r="BF532" s="231">
        <f>IF(N532="snížená",J532,0)</f>
        <v>0</v>
      </c>
      <c r="BG532" s="231">
        <f>IF(N532="zákl. přenesená",J532,0)</f>
        <v>0</v>
      </c>
      <c r="BH532" s="231">
        <f>IF(N532="sníž. přenesená",J532,0)</f>
        <v>0</v>
      </c>
      <c r="BI532" s="231">
        <f>IF(N532="nulová",J532,0)</f>
        <v>0</v>
      </c>
      <c r="BJ532" s="18" t="s">
        <v>157</v>
      </c>
      <c r="BK532" s="231">
        <f>I532*H532</f>
        <v>0</v>
      </c>
    </row>
    <row r="533" s="2" customFormat="1" ht="6.96" customHeight="1">
      <c r="A533" s="39"/>
      <c r="B533" s="67"/>
      <c r="C533" s="68"/>
      <c r="D533" s="68"/>
      <c r="E533" s="68"/>
      <c r="F533" s="68"/>
      <c r="G533" s="68"/>
      <c r="H533" s="68"/>
      <c r="I533" s="68"/>
      <c r="J533" s="68"/>
      <c r="K533" s="68"/>
      <c r="L533" s="45"/>
      <c r="M533" s="39"/>
      <c r="O533" s="39"/>
      <c r="P533" s="39"/>
      <c r="Q533" s="39"/>
      <c r="R533" s="39"/>
      <c r="S533" s="39"/>
      <c r="T533" s="39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</row>
  </sheetData>
  <sheetProtection sheet="1" autoFilter="0" formatColumns="0" formatRows="0" objects="1" scenarios="1" spinCount="100000" saltValue="PdW7SfJa9Jq5FaLk/sqbH9au1/3mL4w1W8OYf9sH0JbtrIPDPTiqfjA30bm9MK/efroRajMqezZeZjexeRb8lA==" hashValue="SWdbXbvlq79XBx1fU3tNvzJmfMR5znd3oOYgj2PoybjuZoJRBeLUkBSqcSX9oAyFECbYmjxkyGvgj19Sgt/lpA==" algorithmName="SHA-512" password="CC35"/>
  <autoFilter ref="C141:K532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dataValidations count="2">
    <dataValidation type="list" allowBlank="1" showInputMessage="1" showErrorMessage="1" error="Povoleny jsou hodnoty K, M." sqref="D528:D533">
      <formula1>"K, M"</formula1>
    </dataValidation>
    <dataValidation type="list" allowBlank="1" showInputMessage="1" showErrorMessage="1" error="Povoleny jsou hodnoty základní, snížená, zákl. přenesená, sníž. přenesená, nulová." sqref="N528:N533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4"/>
      <c r="C3" s="135"/>
      <c r="D3" s="135"/>
      <c r="E3" s="135"/>
      <c r="F3" s="135"/>
      <c r="G3" s="135"/>
      <c r="H3" s="21"/>
    </row>
    <row r="4" s="1" customFormat="1" ht="24.96" customHeight="1">
      <c r="B4" s="21"/>
      <c r="C4" s="136" t="s">
        <v>769</v>
      </c>
      <c r="H4" s="21"/>
    </row>
    <row r="5" s="1" customFormat="1" ht="12" customHeight="1">
      <c r="B5" s="21"/>
      <c r="C5" s="301" t="s">
        <v>13</v>
      </c>
      <c r="D5" s="145" t="s">
        <v>14</v>
      </c>
      <c r="E5" s="1"/>
      <c r="F5" s="1"/>
      <c r="H5" s="21"/>
    </row>
    <row r="6" s="1" customFormat="1" ht="36.96" customHeight="1">
      <c r="B6" s="21"/>
      <c r="C6" s="302" t="s">
        <v>16</v>
      </c>
      <c r="D6" s="303" t="s">
        <v>17</v>
      </c>
      <c r="E6" s="1"/>
      <c r="F6" s="1"/>
      <c r="H6" s="21"/>
    </row>
    <row r="7" s="1" customFormat="1" ht="16.5" customHeight="1">
      <c r="B7" s="21"/>
      <c r="C7" s="138" t="s">
        <v>22</v>
      </c>
      <c r="D7" s="142" t="str">
        <f>'Rekapitulace stavby'!AN8</f>
        <v>23. 8. 2021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1"/>
      <c r="B9" s="304"/>
      <c r="C9" s="305" t="s">
        <v>59</v>
      </c>
      <c r="D9" s="306" t="s">
        <v>60</v>
      </c>
      <c r="E9" s="306" t="s">
        <v>138</v>
      </c>
      <c r="F9" s="307" t="s">
        <v>770</v>
      </c>
      <c r="G9" s="191"/>
      <c r="H9" s="304"/>
    </row>
    <row r="10" s="2" customFormat="1" ht="26.4" customHeight="1">
      <c r="A10" s="39"/>
      <c r="B10" s="45"/>
      <c r="C10" s="308" t="s">
        <v>771</v>
      </c>
      <c r="D10" s="308" t="s">
        <v>84</v>
      </c>
      <c r="E10" s="39"/>
      <c r="F10" s="39"/>
      <c r="G10" s="39"/>
      <c r="H10" s="45"/>
    </row>
    <row r="11" s="2" customFormat="1" ht="16.8" customHeight="1">
      <c r="A11" s="39"/>
      <c r="B11" s="45"/>
      <c r="C11" s="309" t="s">
        <v>88</v>
      </c>
      <c r="D11" s="310" t="s">
        <v>89</v>
      </c>
      <c r="E11" s="311" t="s">
        <v>90</v>
      </c>
      <c r="F11" s="312">
        <v>28.609999999999999</v>
      </c>
      <c r="G11" s="39"/>
      <c r="H11" s="45"/>
    </row>
    <row r="12" s="2" customFormat="1" ht="16.8" customHeight="1">
      <c r="A12" s="39"/>
      <c r="B12" s="45"/>
      <c r="C12" s="313" t="s">
        <v>1</v>
      </c>
      <c r="D12" s="313" t="s">
        <v>200</v>
      </c>
      <c r="E12" s="18" t="s">
        <v>1</v>
      </c>
      <c r="F12" s="314">
        <v>0</v>
      </c>
      <c r="G12" s="39"/>
      <c r="H12" s="45"/>
    </row>
    <row r="13" s="2" customFormat="1" ht="16.8" customHeight="1">
      <c r="A13" s="39"/>
      <c r="B13" s="45"/>
      <c r="C13" s="313" t="s">
        <v>1</v>
      </c>
      <c r="D13" s="313" t="s">
        <v>772</v>
      </c>
      <c r="E13" s="18" t="s">
        <v>1</v>
      </c>
      <c r="F13" s="314">
        <v>11.23</v>
      </c>
      <c r="G13" s="39"/>
      <c r="H13" s="45"/>
    </row>
    <row r="14" s="2" customFormat="1" ht="16.8" customHeight="1">
      <c r="A14" s="39"/>
      <c r="B14" s="45"/>
      <c r="C14" s="313" t="s">
        <v>1</v>
      </c>
      <c r="D14" s="313" t="s">
        <v>202</v>
      </c>
      <c r="E14" s="18" t="s">
        <v>1</v>
      </c>
      <c r="F14" s="314">
        <v>2.2000000000000002</v>
      </c>
      <c r="G14" s="39"/>
      <c r="H14" s="45"/>
    </row>
    <row r="15" s="2" customFormat="1" ht="16.8" customHeight="1">
      <c r="A15" s="39"/>
      <c r="B15" s="45"/>
      <c r="C15" s="313" t="s">
        <v>1</v>
      </c>
      <c r="D15" s="313" t="s">
        <v>203</v>
      </c>
      <c r="E15" s="18" t="s">
        <v>1</v>
      </c>
      <c r="F15" s="314">
        <v>0</v>
      </c>
      <c r="G15" s="39"/>
      <c r="H15" s="45"/>
    </row>
    <row r="16" s="2" customFormat="1" ht="16.8" customHeight="1">
      <c r="A16" s="39"/>
      <c r="B16" s="45"/>
      <c r="C16" s="313" t="s">
        <v>1</v>
      </c>
      <c r="D16" s="313" t="s">
        <v>773</v>
      </c>
      <c r="E16" s="18" t="s">
        <v>1</v>
      </c>
      <c r="F16" s="314">
        <v>15.18</v>
      </c>
      <c r="G16" s="39"/>
      <c r="H16" s="45"/>
    </row>
    <row r="17" s="2" customFormat="1" ht="16.8" customHeight="1">
      <c r="A17" s="39"/>
      <c r="B17" s="45"/>
      <c r="C17" s="313" t="s">
        <v>1</v>
      </c>
      <c r="D17" s="313" t="s">
        <v>166</v>
      </c>
      <c r="E17" s="18" t="s">
        <v>1</v>
      </c>
      <c r="F17" s="314">
        <v>28.609999999999999</v>
      </c>
      <c r="G17" s="39"/>
      <c r="H17" s="45"/>
    </row>
    <row r="18" s="2" customFormat="1" ht="16.8" customHeight="1">
      <c r="A18" s="39"/>
      <c r="B18" s="45"/>
      <c r="C18" s="315" t="s">
        <v>774</v>
      </c>
      <c r="D18" s="39"/>
      <c r="E18" s="39"/>
      <c r="F18" s="39"/>
      <c r="G18" s="39"/>
      <c r="H18" s="45"/>
    </row>
    <row r="19" s="2" customFormat="1" ht="16.8" customHeight="1">
      <c r="A19" s="39"/>
      <c r="B19" s="45"/>
      <c r="C19" s="313" t="s">
        <v>192</v>
      </c>
      <c r="D19" s="313" t="s">
        <v>193</v>
      </c>
      <c r="E19" s="18" t="s">
        <v>90</v>
      </c>
      <c r="F19" s="314">
        <v>140.59</v>
      </c>
      <c r="G19" s="39"/>
      <c r="H19" s="45"/>
    </row>
    <row r="20" s="2" customFormat="1" ht="16.8" customHeight="1">
      <c r="A20" s="39"/>
      <c r="B20" s="45"/>
      <c r="C20" s="313" t="s">
        <v>669</v>
      </c>
      <c r="D20" s="313" t="s">
        <v>670</v>
      </c>
      <c r="E20" s="18" t="s">
        <v>90</v>
      </c>
      <c r="F20" s="314">
        <v>28.609999999999999</v>
      </c>
      <c r="G20" s="39"/>
      <c r="H20" s="45"/>
    </row>
    <row r="21" s="2" customFormat="1" ht="16.8" customHeight="1">
      <c r="A21" s="39"/>
      <c r="B21" s="45"/>
      <c r="C21" s="313" t="s">
        <v>678</v>
      </c>
      <c r="D21" s="313" t="s">
        <v>679</v>
      </c>
      <c r="E21" s="18" t="s">
        <v>90</v>
      </c>
      <c r="F21" s="314">
        <v>28.609999999999999</v>
      </c>
      <c r="G21" s="39"/>
      <c r="H21" s="45"/>
    </row>
    <row r="22" s="2" customFormat="1" ht="16.8" customHeight="1">
      <c r="A22" s="39"/>
      <c r="B22" s="45"/>
      <c r="C22" s="313" t="s">
        <v>727</v>
      </c>
      <c r="D22" s="313" t="s">
        <v>728</v>
      </c>
      <c r="E22" s="18" t="s">
        <v>90</v>
      </c>
      <c r="F22" s="314">
        <v>200.036</v>
      </c>
      <c r="G22" s="39"/>
      <c r="H22" s="45"/>
    </row>
    <row r="23" s="2" customFormat="1" ht="16.8" customHeight="1">
      <c r="A23" s="39"/>
      <c r="B23" s="45"/>
      <c r="C23" s="313" t="s">
        <v>731</v>
      </c>
      <c r="D23" s="313" t="s">
        <v>732</v>
      </c>
      <c r="E23" s="18" t="s">
        <v>90</v>
      </c>
      <c r="F23" s="314">
        <v>200.036</v>
      </c>
      <c r="G23" s="39"/>
      <c r="H23" s="45"/>
    </row>
    <row r="24" s="2" customFormat="1">
      <c r="A24" s="39"/>
      <c r="B24" s="45"/>
      <c r="C24" s="313" t="s">
        <v>743</v>
      </c>
      <c r="D24" s="313" t="s">
        <v>744</v>
      </c>
      <c r="E24" s="18" t="s">
        <v>90</v>
      </c>
      <c r="F24" s="314">
        <v>200.036</v>
      </c>
      <c r="G24" s="39"/>
      <c r="H24" s="45"/>
    </row>
    <row r="25" s="2" customFormat="1" ht="16.8" customHeight="1">
      <c r="A25" s="39"/>
      <c r="B25" s="45"/>
      <c r="C25" s="313" t="s">
        <v>747</v>
      </c>
      <c r="D25" s="313" t="s">
        <v>748</v>
      </c>
      <c r="E25" s="18" t="s">
        <v>90</v>
      </c>
      <c r="F25" s="314">
        <v>200.036</v>
      </c>
      <c r="G25" s="39"/>
      <c r="H25" s="45"/>
    </row>
    <row r="26" s="2" customFormat="1" ht="16.8" customHeight="1">
      <c r="A26" s="39"/>
      <c r="B26" s="45"/>
      <c r="C26" s="313" t="s">
        <v>682</v>
      </c>
      <c r="D26" s="313" t="s">
        <v>683</v>
      </c>
      <c r="E26" s="18" t="s">
        <v>90</v>
      </c>
      <c r="F26" s="314">
        <v>31.471</v>
      </c>
      <c r="G26" s="39"/>
      <c r="H26" s="45"/>
    </row>
    <row r="27" s="2" customFormat="1" ht="16.8" customHeight="1">
      <c r="A27" s="39"/>
      <c r="B27" s="45"/>
      <c r="C27" s="309" t="s">
        <v>93</v>
      </c>
      <c r="D27" s="310" t="s">
        <v>94</v>
      </c>
      <c r="E27" s="311" t="s">
        <v>90</v>
      </c>
      <c r="F27" s="312">
        <v>59.445999999999998</v>
      </c>
      <c r="G27" s="39"/>
      <c r="H27" s="45"/>
    </row>
    <row r="28" s="2" customFormat="1" ht="16.8" customHeight="1">
      <c r="A28" s="39"/>
      <c r="B28" s="45"/>
      <c r="C28" s="313" t="s">
        <v>1</v>
      </c>
      <c r="D28" s="313" t="s">
        <v>775</v>
      </c>
      <c r="E28" s="18" t="s">
        <v>1</v>
      </c>
      <c r="F28" s="314">
        <v>13.800000000000001</v>
      </c>
      <c r="G28" s="39"/>
      <c r="H28" s="45"/>
    </row>
    <row r="29" s="2" customFormat="1" ht="16.8" customHeight="1">
      <c r="A29" s="39"/>
      <c r="B29" s="45"/>
      <c r="C29" s="313" t="s">
        <v>1</v>
      </c>
      <c r="D29" s="313" t="s">
        <v>320</v>
      </c>
      <c r="E29" s="18" t="s">
        <v>1</v>
      </c>
      <c r="F29" s="314">
        <v>15.539999999999999</v>
      </c>
      <c r="G29" s="39"/>
      <c r="H29" s="45"/>
    </row>
    <row r="30" s="2" customFormat="1" ht="16.8" customHeight="1">
      <c r="A30" s="39"/>
      <c r="B30" s="45"/>
      <c r="C30" s="313" t="s">
        <v>1</v>
      </c>
      <c r="D30" s="313" t="s">
        <v>325</v>
      </c>
      <c r="E30" s="18" t="s">
        <v>1</v>
      </c>
      <c r="F30" s="314">
        <v>14.699999999999999</v>
      </c>
      <c r="G30" s="39"/>
      <c r="H30" s="45"/>
    </row>
    <row r="31" s="2" customFormat="1" ht="16.8" customHeight="1">
      <c r="A31" s="39"/>
      <c r="B31" s="45"/>
      <c r="C31" s="313" t="s">
        <v>1</v>
      </c>
      <c r="D31" s="313" t="s">
        <v>645</v>
      </c>
      <c r="E31" s="18" t="s">
        <v>1</v>
      </c>
      <c r="F31" s="314">
        <v>7.9729999999999999</v>
      </c>
      <c r="G31" s="39"/>
      <c r="H31" s="45"/>
    </row>
    <row r="32" s="2" customFormat="1" ht="16.8" customHeight="1">
      <c r="A32" s="39"/>
      <c r="B32" s="45"/>
      <c r="C32" s="313" t="s">
        <v>1</v>
      </c>
      <c r="D32" s="313" t="s">
        <v>776</v>
      </c>
      <c r="E32" s="18" t="s">
        <v>1</v>
      </c>
      <c r="F32" s="314">
        <v>1.488</v>
      </c>
      <c r="G32" s="39"/>
      <c r="H32" s="45"/>
    </row>
    <row r="33" s="2" customFormat="1" ht="16.8" customHeight="1">
      <c r="A33" s="39"/>
      <c r="B33" s="45"/>
      <c r="C33" s="313" t="s">
        <v>1</v>
      </c>
      <c r="D33" s="313" t="s">
        <v>777</v>
      </c>
      <c r="E33" s="18" t="s">
        <v>1</v>
      </c>
      <c r="F33" s="314">
        <v>3.2999999999999998</v>
      </c>
      <c r="G33" s="39"/>
      <c r="H33" s="45"/>
    </row>
    <row r="34" s="2" customFormat="1" ht="16.8" customHeight="1">
      <c r="A34" s="39"/>
      <c r="B34" s="45"/>
      <c r="C34" s="313" t="s">
        <v>1</v>
      </c>
      <c r="D34" s="313" t="s">
        <v>778</v>
      </c>
      <c r="E34" s="18" t="s">
        <v>1</v>
      </c>
      <c r="F34" s="314">
        <v>2.645</v>
      </c>
      <c r="G34" s="39"/>
      <c r="H34" s="45"/>
    </row>
    <row r="35" s="2" customFormat="1" ht="16.8" customHeight="1">
      <c r="A35" s="39"/>
      <c r="B35" s="45"/>
      <c r="C35" s="313" t="s">
        <v>1</v>
      </c>
      <c r="D35" s="313" t="s">
        <v>166</v>
      </c>
      <c r="E35" s="18" t="s">
        <v>1</v>
      </c>
      <c r="F35" s="314">
        <v>59.445999999999998</v>
      </c>
      <c r="G35" s="39"/>
      <c r="H35" s="45"/>
    </row>
    <row r="36" s="2" customFormat="1" ht="16.8" customHeight="1">
      <c r="A36" s="39"/>
      <c r="B36" s="45"/>
      <c r="C36" s="315" t="s">
        <v>774</v>
      </c>
      <c r="D36" s="39"/>
      <c r="E36" s="39"/>
      <c r="F36" s="39"/>
      <c r="G36" s="39"/>
      <c r="H36" s="45"/>
    </row>
    <row r="37" s="2" customFormat="1" ht="16.8" customHeight="1">
      <c r="A37" s="39"/>
      <c r="B37" s="45"/>
      <c r="C37" s="313" t="s">
        <v>173</v>
      </c>
      <c r="D37" s="313" t="s">
        <v>174</v>
      </c>
      <c r="E37" s="18" t="s">
        <v>90</v>
      </c>
      <c r="F37" s="314">
        <v>59.445999999999998</v>
      </c>
      <c r="G37" s="39"/>
      <c r="H37" s="45"/>
    </row>
    <row r="38" s="2" customFormat="1" ht="16.8" customHeight="1">
      <c r="A38" s="39"/>
      <c r="B38" s="45"/>
      <c r="C38" s="313" t="s">
        <v>177</v>
      </c>
      <c r="D38" s="313" t="s">
        <v>178</v>
      </c>
      <c r="E38" s="18" t="s">
        <v>90</v>
      </c>
      <c r="F38" s="314">
        <v>59.445999999999998</v>
      </c>
      <c r="G38" s="39"/>
      <c r="H38" s="45"/>
    </row>
    <row r="39" s="2" customFormat="1" ht="16.8" customHeight="1">
      <c r="A39" s="39"/>
      <c r="B39" s="45"/>
      <c r="C39" s="313" t="s">
        <v>180</v>
      </c>
      <c r="D39" s="313" t="s">
        <v>181</v>
      </c>
      <c r="E39" s="18" t="s">
        <v>90</v>
      </c>
      <c r="F39" s="314">
        <v>59.445999999999998</v>
      </c>
      <c r="G39" s="39"/>
      <c r="H39" s="45"/>
    </row>
    <row r="40" s="2" customFormat="1" ht="16.8" customHeight="1">
      <c r="A40" s="39"/>
      <c r="B40" s="45"/>
      <c r="C40" s="313" t="s">
        <v>224</v>
      </c>
      <c r="D40" s="313" t="s">
        <v>225</v>
      </c>
      <c r="E40" s="18" t="s">
        <v>90</v>
      </c>
      <c r="F40" s="314">
        <v>59.445999999999998</v>
      </c>
      <c r="G40" s="39"/>
      <c r="H40" s="45"/>
    </row>
    <row r="41" s="2" customFormat="1" ht="16.8" customHeight="1">
      <c r="A41" s="39"/>
      <c r="B41" s="45"/>
      <c r="C41" s="313" t="s">
        <v>228</v>
      </c>
      <c r="D41" s="313" t="s">
        <v>229</v>
      </c>
      <c r="E41" s="18" t="s">
        <v>90</v>
      </c>
      <c r="F41" s="314">
        <v>59.445999999999998</v>
      </c>
      <c r="G41" s="39"/>
      <c r="H41" s="45"/>
    </row>
    <row r="42" s="2" customFormat="1" ht="16.8" customHeight="1">
      <c r="A42" s="39"/>
      <c r="B42" s="45"/>
      <c r="C42" s="313" t="s">
        <v>607</v>
      </c>
      <c r="D42" s="313" t="s">
        <v>608</v>
      </c>
      <c r="E42" s="18" t="s">
        <v>90</v>
      </c>
      <c r="F42" s="314">
        <v>59.445999999999998</v>
      </c>
      <c r="G42" s="39"/>
      <c r="H42" s="45"/>
    </row>
    <row r="43" s="2" customFormat="1" ht="16.8" customHeight="1">
      <c r="A43" s="39"/>
      <c r="B43" s="45"/>
      <c r="C43" s="313" t="s">
        <v>611</v>
      </c>
      <c r="D43" s="313" t="s">
        <v>612</v>
      </c>
      <c r="E43" s="18" t="s">
        <v>90</v>
      </c>
      <c r="F43" s="314">
        <v>59.445999999999998</v>
      </c>
      <c r="G43" s="39"/>
      <c r="H43" s="45"/>
    </row>
    <row r="44" s="2" customFormat="1" ht="16.8" customHeight="1">
      <c r="A44" s="39"/>
      <c r="B44" s="45"/>
      <c r="C44" s="313" t="s">
        <v>615</v>
      </c>
      <c r="D44" s="313" t="s">
        <v>616</v>
      </c>
      <c r="E44" s="18" t="s">
        <v>90</v>
      </c>
      <c r="F44" s="314">
        <v>52.012999999999998</v>
      </c>
      <c r="G44" s="39"/>
      <c r="H44" s="45"/>
    </row>
    <row r="45" s="2" customFormat="1" ht="16.8" customHeight="1">
      <c r="A45" s="39"/>
      <c r="B45" s="45"/>
      <c r="C45" s="313" t="s">
        <v>625</v>
      </c>
      <c r="D45" s="313" t="s">
        <v>626</v>
      </c>
      <c r="E45" s="18" t="s">
        <v>90</v>
      </c>
      <c r="F45" s="314">
        <v>52.012999999999998</v>
      </c>
      <c r="G45" s="39"/>
      <c r="H45" s="45"/>
    </row>
    <row r="46" s="2" customFormat="1" ht="16.8" customHeight="1">
      <c r="A46" s="39"/>
      <c r="B46" s="45"/>
      <c r="C46" s="313" t="s">
        <v>727</v>
      </c>
      <c r="D46" s="313" t="s">
        <v>728</v>
      </c>
      <c r="E46" s="18" t="s">
        <v>90</v>
      </c>
      <c r="F46" s="314">
        <v>200.036</v>
      </c>
      <c r="G46" s="39"/>
      <c r="H46" s="45"/>
    </row>
    <row r="47" s="2" customFormat="1" ht="16.8" customHeight="1">
      <c r="A47" s="39"/>
      <c r="B47" s="45"/>
      <c r="C47" s="313" t="s">
        <v>731</v>
      </c>
      <c r="D47" s="313" t="s">
        <v>732</v>
      </c>
      <c r="E47" s="18" t="s">
        <v>90</v>
      </c>
      <c r="F47" s="314">
        <v>200.036</v>
      </c>
      <c r="G47" s="39"/>
      <c r="H47" s="45"/>
    </row>
    <row r="48" s="2" customFormat="1">
      <c r="A48" s="39"/>
      <c r="B48" s="45"/>
      <c r="C48" s="313" t="s">
        <v>743</v>
      </c>
      <c r="D48" s="313" t="s">
        <v>744</v>
      </c>
      <c r="E48" s="18" t="s">
        <v>90</v>
      </c>
      <c r="F48" s="314">
        <v>200.036</v>
      </c>
      <c r="G48" s="39"/>
      <c r="H48" s="45"/>
    </row>
    <row r="49" s="2" customFormat="1" ht="16.8" customHeight="1">
      <c r="A49" s="39"/>
      <c r="B49" s="45"/>
      <c r="C49" s="313" t="s">
        <v>747</v>
      </c>
      <c r="D49" s="313" t="s">
        <v>748</v>
      </c>
      <c r="E49" s="18" t="s">
        <v>90</v>
      </c>
      <c r="F49" s="314">
        <v>200.036</v>
      </c>
      <c r="G49" s="39"/>
      <c r="H49" s="45"/>
    </row>
    <row r="50" s="2" customFormat="1" ht="16.8" customHeight="1">
      <c r="A50" s="39"/>
      <c r="B50" s="45"/>
      <c r="C50" s="313" t="s">
        <v>244</v>
      </c>
      <c r="D50" s="313" t="s">
        <v>245</v>
      </c>
      <c r="E50" s="18" t="s">
        <v>90</v>
      </c>
      <c r="F50" s="314">
        <v>59.445999999999998</v>
      </c>
      <c r="G50" s="39"/>
      <c r="H50" s="45"/>
    </row>
    <row r="51" s="2" customFormat="1">
      <c r="A51" s="39"/>
      <c r="B51" s="45"/>
      <c r="C51" s="313" t="s">
        <v>248</v>
      </c>
      <c r="D51" s="313" t="s">
        <v>249</v>
      </c>
      <c r="E51" s="18" t="s">
        <v>250</v>
      </c>
      <c r="F51" s="314">
        <v>2.972</v>
      </c>
      <c r="G51" s="39"/>
      <c r="H51" s="45"/>
    </row>
    <row r="52" s="2" customFormat="1">
      <c r="A52" s="39"/>
      <c r="B52" s="45"/>
      <c r="C52" s="313" t="s">
        <v>629</v>
      </c>
      <c r="D52" s="313" t="s">
        <v>630</v>
      </c>
      <c r="E52" s="18" t="s">
        <v>90</v>
      </c>
      <c r="F52" s="314">
        <v>57.213999999999999</v>
      </c>
      <c r="G52" s="39"/>
      <c r="H52" s="45"/>
    </row>
    <row r="53" s="2" customFormat="1" ht="16.8" customHeight="1">
      <c r="A53" s="39"/>
      <c r="B53" s="45"/>
      <c r="C53" s="309" t="s">
        <v>97</v>
      </c>
      <c r="D53" s="310" t="s">
        <v>98</v>
      </c>
      <c r="E53" s="311" t="s">
        <v>90</v>
      </c>
      <c r="F53" s="312">
        <v>7.4329999999999998</v>
      </c>
      <c r="G53" s="39"/>
      <c r="H53" s="45"/>
    </row>
    <row r="54" s="2" customFormat="1" ht="16.8" customHeight="1">
      <c r="A54" s="39"/>
      <c r="B54" s="45"/>
      <c r="C54" s="313" t="s">
        <v>1</v>
      </c>
      <c r="D54" s="313" t="s">
        <v>776</v>
      </c>
      <c r="E54" s="18" t="s">
        <v>1</v>
      </c>
      <c r="F54" s="314">
        <v>1.488</v>
      </c>
      <c r="G54" s="39"/>
      <c r="H54" s="45"/>
    </row>
    <row r="55" s="2" customFormat="1" ht="16.8" customHeight="1">
      <c r="A55" s="39"/>
      <c r="B55" s="45"/>
      <c r="C55" s="313" t="s">
        <v>1</v>
      </c>
      <c r="D55" s="313" t="s">
        <v>777</v>
      </c>
      <c r="E55" s="18" t="s">
        <v>1</v>
      </c>
      <c r="F55" s="314">
        <v>3.2999999999999998</v>
      </c>
      <c r="G55" s="39"/>
      <c r="H55" s="45"/>
    </row>
    <row r="56" s="2" customFormat="1" ht="16.8" customHeight="1">
      <c r="A56" s="39"/>
      <c r="B56" s="45"/>
      <c r="C56" s="313" t="s">
        <v>1</v>
      </c>
      <c r="D56" s="313" t="s">
        <v>778</v>
      </c>
      <c r="E56" s="18" t="s">
        <v>1</v>
      </c>
      <c r="F56" s="314">
        <v>2.645</v>
      </c>
      <c r="G56" s="39"/>
      <c r="H56" s="45"/>
    </row>
    <row r="57" s="2" customFormat="1" ht="16.8" customHeight="1">
      <c r="A57" s="39"/>
      <c r="B57" s="45"/>
      <c r="C57" s="313" t="s">
        <v>1</v>
      </c>
      <c r="D57" s="313" t="s">
        <v>166</v>
      </c>
      <c r="E57" s="18" t="s">
        <v>1</v>
      </c>
      <c r="F57" s="314">
        <v>7.4329999999999998</v>
      </c>
      <c r="G57" s="39"/>
      <c r="H57" s="45"/>
    </row>
    <row r="58" s="2" customFormat="1" ht="16.8" customHeight="1">
      <c r="A58" s="39"/>
      <c r="B58" s="45"/>
      <c r="C58" s="315" t="s">
        <v>774</v>
      </c>
      <c r="D58" s="39"/>
      <c r="E58" s="39"/>
      <c r="F58" s="39"/>
      <c r="G58" s="39"/>
      <c r="H58" s="45"/>
    </row>
    <row r="59" s="2" customFormat="1" ht="16.8" customHeight="1">
      <c r="A59" s="39"/>
      <c r="B59" s="45"/>
      <c r="C59" s="313" t="s">
        <v>562</v>
      </c>
      <c r="D59" s="313" t="s">
        <v>563</v>
      </c>
      <c r="E59" s="18" t="s">
        <v>90</v>
      </c>
      <c r="F59" s="314">
        <v>7.4329999999999998</v>
      </c>
      <c r="G59" s="39"/>
      <c r="H59" s="45"/>
    </row>
    <row r="60" s="2" customFormat="1" ht="16.8" customHeight="1">
      <c r="A60" s="39"/>
      <c r="B60" s="45"/>
      <c r="C60" s="313" t="s">
        <v>582</v>
      </c>
      <c r="D60" s="313" t="s">
        <v>583</v>
      </c>
      <c r="E60" s="18" t="s">
        <v>90</v>
      </c>
      <c r="F60" s="314">
        <v>7.4329999999999998</v>
      </c>
      <c r="G60" s="39"/>
      <c r="H60" s="45"/>
    </row>
    <row r="61" s="2" customFormat="1" ht="16.8" customHeight="1">
      <c r="A61" s="39"/>
      <c r="B61" s="45"/>
      <c r="C61" s="313" t="s">
        <v>615</v>
      </c>
      <c r="D61" s="313" t="s">
        <v>616</v>
      </c>
      <c r="E61" s="18" t="s">
        <v>90</v>
      </c>
      <c r="F61" s="314">
        <v>52.012999999999998</v>
      </c>
      <c r="G61" s="39"/>
      <c r="H61" s="45"/>
    </row>
    <row r="62" s="2" customFormat="1" ht="16.8" customHeight="1">
      <c r="A62" s="39"/>
      <c r="B62" s="45"/>
      <c r="C62" s="313" t="s">
        <v>625</v>
      </c>
      <c r="D62" s="313" t="s">
        <v>626</v>
      </c>
      <c r="E62" s="18" t="s">
        <v>90</v>
      </c>
      <c r="F62" s="314">
        <v>52.012999999999998</v>
      </c>
      <c r="G62" s="39"/>
      <c r="H62" s="45"/>
    </row>
    <row r="63" s="2" customFormat="1">
      <c r="A63" s="39"/>
      <c r="B63" s="45"/>
      <c r="C63" s="313" t="s">
        <v>629</v>
      </c>
      <c r="D63" s="313" t="s">
        <v>630</v>
      </c>
      <c r="E63" s="18" t="s">
        <v>90</v>
      </c>
      <c r="F63" s="314">
        <v>57.213999999999999</v>
      </c>
      <c r="G63" s="39"/>
      <c r="H63" s="45"/>
    </row>
    <row r="64" s="2" customFormat="1">
      <c r="A64" s="39"/>
      <c r="B64" s="45"/>
      <c r="C64" s="313" t="s">
        <v>576</v>
      </c>
      <c r="D64" s="313" t="s">
        <v>577</v>
      </c>
      <c r="E64" s="18" t="s">
        <v>90</v>
      </c>
      <c r="F64" s="314">
        <v>8.1760000000000002</v>
      </c>
      <c r="G64" s="39"/>
      <c r="H64" s="45"/>
    </row>
    <row r="65" s="2" customFormat="1" ht="16.8" customHeight="1">
      <c r="A65" s="39"/>
      <c r="B65" s="45"/>
      <c r="C65" s="309" t="s">
        <v>100</v>
      </c>
      <c r="D65" s="310" t="s">
        <v>101</v>
      </c>
      <c r="E65" s="311" t="s">
        <v>90</v>
      </c>
      <c r="F65" s="312">
        <v>169.19999999999999</v>
      </c>
      <c r="G65" s="39"/>
      <c r="H65" s="45"/>
    </row>
    <row r="66" s="2" customFormat="1" ht="16.8" customHeight="1">
      <c r="A66" s="39"/>
      <c r="B66" s="45"/>
      <c r="C66" s="313" t="s">
        <v>1</v>
      </c>
      <c r="D66" s="313" t="s">
        <v>779</v>
      </c>
      <c r="E66" s="18" t="s">
        <v>1</v>
      </c>
      <c r="F66" s="314">
        <v>31.835000000000001</v>
      </c>
      <c r="G66" s="39"/>
      <c r="H66" s="45"/>
    </row>
    <row r="67" s="2" customFormat="1" ht="16.8" customHeight="1">
      <c r="A67" s="39"/>
      <c r="B67" s="45"/>
      <c r="C67" s="313" t="s">
        <v>1</v>
      </c>
      <c r="D67" s="313" t="s">
        <v>780</v>
      </c>
      <c r="E67" s="18" t="s">
        <v>1</v>
      </c>
      <c r="F67" s="314">
        <v>31.495000000000001</v>
      </c>
      <c r="G67" s="39"/>
      <c r="H67" s="45"/>
    </row>
    <row r="68" s="2" customFormat="1" ht="16.8" customHeight="1">
      <c r="A68" s="39"/>
      <c r="B68" s="45"/>
      <c r="C68" s="313" t="s">
        <v>1</v>
      </c>
      <c r="D68" s="313" t="s">
        <v>781</v>
      </c>
      <c r="E68" s="18" t="s">
        <v>1</v>
      </c>
      <c r="F68" s="314">
        <v>33.960000000000001</v>
      </c>
      <c r="G68" s="39"/>
      <c r="H68" s="45"/>
    </row>
    <row r="69" s="2" customFormat="1" ht="16.8" customHeight="1">
      <c r="A69" s="39"/>
      <c r="B69" s="45"/>
      <c r="C69" s="313" t="s">
        <v>1</v>
      </c>
      <c r="D69" s="313" t="s">
        <v>782</v>
      </c>
      <c r="E69" s="18" t="s">
        <v>1</v>
      </c>
      <c r="F69" s="314">
        <v>30.050000000000001</v>
      </c>
      <c r="G69" s="39"/>
      <c r="H69" s="45"/>
    </row>
    <row r="70" s="2" customFormat="1" ht="16.8" customHeight="1">
      <c r="A70" s="39"/>
      <c r="B70" s="45"/>
      <c r="C70" s="313" t="s">
        <v>1</v>
      </c>
      <c r="D70" s="313" t="s">
        <v>783</v>
      </c>
      <c r="E70" s="18" t="s">
        <v>1</v>
      </c>
      <c r="F70" s="314">
        <v>11.800000000000001</v>
      </c>
      <c r="G70" s="39"/>
      <c r="H70" s="45"/>
    </row>
    <row r="71" s="2" customFormat="1" ht="16.8" customHeight="1">
      <c r="A71" s="39"/>
      <c r="B71" s="45"/>
      <c r="C71" s="313" t="s">
        <v>1</v>
      </c>
      <c r="D71" s="313" t="s">
        <v>784</v>
      </c>
      <c r="E71" s="18" t="s">
        <v>1</v>
      </c>
      <c r="F71" s="314">
        <v>15.550000000000001</v>
      </c>
      <c r="G71" s="39"/>
      <c r="H71" s="45"/>
    </row>
    <row r="72" s="2" customFormat="1" ht="16.8" customHeight="1">
      <c r="A72" s="39"/>
      <c r="B72" s="45"/>
      <c r="C72" s="313" t="s">
        <v>1</v>
      </c>
      <c r="D72" s="313" t="s">
        <v>785</v>
      </c>
      <c r="E72" s="18" t="s">
        <v>1</v>
      </c>
      <c r="F72" s="314">
        <v>14.51</v>
      </c>
      <c r="G72" s="39"/>
      <c r="H72" s="45"/>
    </row>
    <row r="73" s="2" customFormat="1" ht="16.8" customHeight="1">
      <c r="A73" s="39"/>
      <c r="B73" s="45"/>
      <c r="C73" s="313" t="s">
        <v>1</v>
      </c>
      <c r="D73" s="313" t="s">
        <v>166</v>
      </c>
      <c r="E73" s="18" t="s">
        <v>1</v>
      </c>
      <c r="F73" s="314">
        <v>169.19999999999999</v>
      </c>
      <c r="G73" s="39"/>
      <c r="H73" s="45"/>
    </row>
    <row r="74" s="2" customFormat="1" ht="16.8" customHeight="1">
      <c r="A74" s="39"/>
      <c r="B74" s="45"/>
      <c r="C74" s="315" t="s">
        <v>774</v>
      </c>
      <c r="D74" s="39"/>
      <c r="E74" s="39"/>
      <c r="F74" s="39"/>
      <c r="G74" s="39"/>
      <c r="H74" s="45"/>
    </row>
    <row r="75" s="2" customFormat="1" ht="16.8" customHeight="1">
      <c r="A75" s="39"/>
      <c r="B75" s="45"/>
      <c r="C75" s="313" t="s">
        <v>184</v>
      </c>
      <c r="D75" s="313" t="s">
        <v>185</v>
      </c>
      <c r="E75" s="18" t="s">
        <v>90</v>
      </c>
      <c r="F75" s="314">
        <v>169.19999999999999</v>
      </c>
      <c r="G75" s="39"/>
      <c r="H75" s="45"/>
    </row>
    <row r="76" s="2" customFormat="1" ht="16.8" customHeight="1">
      <c r="A76" s="39"/>
      <c r="B76" s="45"/>
      <c r="C76" s="313" t="s">
        <v>188</v>
      </c>
      <c r="D76" s="313" t="s">
        <v>189</v>
      </c>
      <c r="E76" s="18" t="s">
        <v>90</v>
      </c>
      <c r="F76" s="314">
        <v>169.19999999999999</v>
      </c>
      <c r="G76" s="39"/>
      <c r="H76" s="45"/>
    </row>
    <row r="77" s="2" customFormat="1" ht="16.8" customHeight="1">
      <c r="A77" s="39"/>
      <c r="B77" s="45"/>
      <c r="C77" s="313" t="s">
        <v>192</v>
      </c>
      <c r="D77" s="313" t="s">
        <v>193</v>
      </c>
      <c r="E77" s="18" t="s">
        <v>90</v>
      </c>
      <c r="F77" s="314">
        <v>140.59</v>
      </c>
      <c r="G77" s="39"/>
      <c r="H77" s="45"/>
    </row>
    <row r="78" s="2" customFormat="1" ht="16.8" customHeight="1">
      <c r="A78" s="39"/>
      <c r="B78" s="45"/>
      <c r="C78" s="313" t="s">
        <v>727</v>
      </c>
      <c r="D78" s="313" t="s">
        <v>728</v>
      </c>
      <c r="E78" s="18" t="s">
        <v>90</v>
      </c>
      <c r="F78" s="314">
        <v>200.036</v>
      </c>
      <c r="G78" s="39"/>
      <c r="H78" s="45"/>
    </row>
    <row r="79" s="2" customFormat="1" ht="16.8" customHeight="1">
      <c r="A79" s="39"/>
      <c r="B79" s="45"/>
      <c r="C79" s="313" t="s">
        <v>731</v>
      </c>
      <c r="D79" s="313" t="s">
        <v>732</v>
      </c>
      <c r="E79" s="18" t="s">
        <v>90</v>
      </c>
      <c r="F79" s="314">
        <v>200.036</v>
      </c>
      <c r="G79" s="39"/>
      <c r="H79" s="45"/>
    </row>
    <row r="80" s="2" customFormat="1" ht="16.8" customHeight="1">
      <c r="A80" s="39"/>
      <c r="B80" s="45"/>
      <c r="C80" s="313" t="s">
        <v>735</v>
      </c>
      <c r="D80" s="313" t="s">
        <v>736</v>
      </c>
      <c r="E80" s="18" t="s">
        <v>90</v>
      </c>
      <c r="F80" s="314">
        <v>97.290000000000006</v>
      </c>
      <c r="G80" s="39"/>
      <c r="H80" s="45"/>
    </row>
    <row r="81" s="2" customFormat="1">
      <c r="A81" s="39"/>
      <c r="B81" s="45"/>
      <c r="C81" s="313" t="s">
        <v>743</v>
      </c>
      <c r="D81" s="313" t="s">
        <v>744</v>
      </c>
      <c r="E81" s="18" t="s">
        <v>90</v>
      </c>
      <c r="F81" s="314">
        <v>200.036</v>
      </c>
      <c r="G81" s="39"/>
      <c r="H81" s="45"/>
    </row>
    <row r="82" s="2" customFormat="1" ht="16.8" customHeight="1">
      <c r="A82" s="39"/>
      <c r="B82" s="45"/>
      <c r="C82" s="313" t="s">
        <v>747</v>
      </c>
      <c r="D82" s="313" t="s">
        <v>748</v>
      </c>
      <c r="E82" s="18" t="s">
        <v>90</v>
      </c>
      <c r="F82" s="314">
        <v>200.036</v>
      </c>
      <c r="G82" s="39"/>
      <c r="H82" s="45"/>
    </row>
    <row r="83" s="2" customFormat="1" ht="7.44" customHeight="1">
      <c r="A83" s="39"/>
      <c r="B83" s="168"/>
      <c r="C83" s="169"/>
      <c r="D83" s="169"/>
      <c r="E83" s="169"/>
      <c r="F83" s="169"/>
      <c r="G83" s="169"/>
      <c r="H83" s="45"/>
    </row>
    <row r="84" s="2" customFormat="1">
      <c r="A84" s="39"/>
      <c r="B84" s="39"/>
      <c r="C84" s="39"/>
      <c r="D84" s="39"/>
      <c r="E84" s="39"/>
      <c r="F84" s="39"/>
      <c r="G84" s="39"/>
      <c r="H84" s="39"/>
    </row>
  </sheetData>
  <sheetProtection sheet="1" formatColumns="0" formatRows="0" objects="1" scenarios="1" spinCount="100000" saltValue="mYg31BKR4dZYZ43riEQZswoY1P+v4H3XIfnqzY2YVfgUrTaMJ5wsZkf5EJuWrJK/Uc+7oEdzc9VqrzDW4UpItg==" hashValue="5q3eHHUe0PD4qpGExagau9c+vHsHzM8e09QHGmKvdmYqlJ8OzgNYK2uI409zIgMT6RbNAiS1iHDca8qjUyrCv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2021-08-23T10:21:46Z</dcterms:created>
  <dcterms:modified xsi:type="dcterms:W3CDTF">2021-08-23T10:21:56Z</dcterms:modified>
</cp:coreProperties>
</file>